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Junie 2015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Completed!$A$1:$AB$36</definedName>
  </definedNames>
  <calcPr calcId="152511"/>
</workbook>
</file>

<file path=xl/calcChain.xml><?xml version="1.0" encoding="utf-8"?>
<calcChain xmlns="http://schemas.openxmlformats.org/spreadsheetml/2006/main">
  <c r="C34" i="5" l="1"/>
  <c r="C32" i="1"/>
  <c r="AT9" i="1"/>
  <c r="BA10" i="1" l="1"/>
  <c r="AH9" i="1" l="1"/>
  <c r="AH13" i="1"/>
  <c r="AH14" i="1"/>
  <c r="AG9" i="1" l="1"/>
  <c r="AG13" i="1"/>
  <c r="AG14" i="1"/>
  <c r="AF9" i="1" l="1"/>
  <c r="AF14" i="1"/>
  <c r="X14" i="1" s="1"/>
  <c r="AF13" i="1"/>
  <c r="X13" i="1" s="1"/>
  <c r="X10" i="1" l="1"/>
  <c r="BB10" i="1" s="1"/>
  <c r="BA9" i="1"/>
  <c r="BA11" i="1" l="1"/>
  <c r="BA12" i="1"/>
  <c r="BA8" i="1"/>
  <c r="AZ12" i="1"/>
  <c r="AS12" i="1"/>
  <c r="X12" i="1"/>
  <c r="BB12" i="1" l="1"/>
  <c r="AZ9" i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  <author>Tharine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  <comment ref="A9" authorId="1" shapeId="0">
      <text>
        <r>
          <rPr>
            <b/>
            <sz val="9"/>
            <color indexed="81"/>
            <rFont val="Tahoma"/>
            <family val="2"/>
          </rPr>
          <t xml:space="preserve">MIG 1278
</t>
        </r>
      </text>
    </comment>
    <comment ref="A10" authorId="1" shapeId="0">
      <text>
        <r>
          <rPr>
            <sz val="9"/>
            <color indexed="81"/>
            <rFont val="Tahoma"/>
            <family val="2"/>
          </rPr>
          <t xml:space="preserve">MIG 1279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<sst xmlns="http://schemas.openxmlformats.org/spreadsheetml/2006/main" count="326" uniqueCount="130">
  <si>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</si>
  <si>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</si>
  <si>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</si>
  <si>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</si>
  <si>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</si>
  <si>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</si>
  <si>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</si>
  <si>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</si>
  <si>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</si>
  <si>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</si>
  <si>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</si>
  <si>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</si>
  <si>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</si>
  <si>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</si>
  <si>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</si>
  <si>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</si>
  <si>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</si>
  <si>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</si>
  <si>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</si>
  <si>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</si>
  <si>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</si>
  <si>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</si>
  <si>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</si>
  <si>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</si>
  <si>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</si>
  <si>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</si>
  <si>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</si>
  <si>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</si>
  <si>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</si>
  <si>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</si>
  <si>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</si>
  <si>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</si>
  <si>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</si>
  <si>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</si>
  <si>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</si>
  <si>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</si>
  <si>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</si>
  <si>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</si>
  <si>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</si>
  <si>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</si>
  <si>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</si>
  <si>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</si>
  <si>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</si>
  <si>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</si>
  <si>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</si>
  <si>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</si>
  <si>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</si>
  <si>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</si>
  <si>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</si>
  <si>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</si>
  <si>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</si>
  <si>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</si>
  <si>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</si>
  <si>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</si>
  <si>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</si>
  <si>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</si>
  <si>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</si>
  <si>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</si>
  <si>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</si>
  <si>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</si>
  <si>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</si>
  <si>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</si>
  <si>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</si>
  <si>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</si>
  <si>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</si>
  <si>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</si>
  <si>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</si>
  <si>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</si>
  <si>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</si>
  <si>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</si>
  <si>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</si>
  <si>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</si>
  <si>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</si>
  <si>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</si>
  <si>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</si>
  <si>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</si>
  <si>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</si>
  <si>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</si>
  <si>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</si>
  <si>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</si>
  <si>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</si>
  <si>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</si>
  <si>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</si>
  <si>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</si>
  <si>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</si>
  <si>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</si>
  <si>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</si>
  <si>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</si>
  <si>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</si>
  <si>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</si>
  <si>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</si>
  <si>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</si>
  <si>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</si>
  <si>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</si>
  <si>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</si>
  <si>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</si>
  <si>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</si>
  <si>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</si>
  <si>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</si>
  <si>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</si>
  <si>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</si>
  <si>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</si>
  <si>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</si>
  <si>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</si>
  <si>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</si>
  <si>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</si>
  <si>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</si>
  <si>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</si>
  <si>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</si>
  <si>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</si>
  <si>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P.B. Rossouw</t>
  </si>
  <si>
    <t>MIG/NC0542/R,ST/14/16</t>
  </si>
  <si>
    <t>Streets and Stormwater Phase 2</t>
  </si>
  <si>
    <t>MIG/NC0541/R,ST/14/16</t>
  </si>
  <si>
    <t>Upgrading of Cemetry</t>
  </si>
  <si>
    <t>Cemetries</t>
  </si>
  <si>
    <t>MIG/NC0554/C/15/16</t>
  </si>
  <si>
    <t>MIG/NC0553/C/15/16</t>
  </si>
  <si>
    <t>Feb 2015</t>
  </si>
  <si>
    <t>Balans uitstaande
30-04-2015</t>
  </si>
  <si>
    <t>1068:</t>
  </si>
  <si>
    <t>Carnarvon Streets 
&amp; Stormwater</t>
  </si>
  <si>
    <t>650 m</t>
  </si>
  <si>
    <t>1082:</t>
  </si>
  <si>
    <t>Van Wyksvlei Streets 
&amp; Stormwater</t>
  </si>
  <si>
    <t>772 m</t>
  </si>
  <si>
    <t>31-05-2015</t>
  </si>
  <si>
    <t>August 2014</t>
  </si>
  <si>
    <t>30-06-2015</t>
  </si>
  <si>
    <t>June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</si>
</sst>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&quot;\ #,##0.00;[Red]&quot;R&quot;\ \-#,##0.00"/>
    <numFmt numFmtId="41" formatCode="_ * #,##0_ ;_ * \-#,##0_ ;_ * &quot;-&quot;_ ;_ @_ "/>
    <numFmt numFmtId="43" formatCode="_ * #,##0.00_ ;_ * \-#,##0.00_ ;_ * &quot;-&quot;??_ ;_ @_ "/>
    <numFmt numFmtId="164" formatCode="#,##0.00_ ;[Red]\-#,##0.00\ 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18"/>
      <color theme="3"/>
      <name val="Cambria"/>
      <family val="2"/>
      <scheme val="major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11" applyNumberFormat="0" applyAlignment="0" applyProtection="0"/>
    <xf numFmtId="0" fontId="26" fillId="13" borderId="12" applyNumberFormat="0" applyAlignment="0" applyProtection="0"/>
    <xf numFmtId="0" fontId="27" fillId="13" borderId="11" applyNumberFormat="0" applyAlignment="0" applyProtection="0"/>
    <xf numFmtId="0" fontId="28" fillId="0" borderId="13" applyNumberFormat="0" applyFill="0" applyAlignment="0" applyProtection="0"/>
    <xf numFmtId="0" fontId="29" fillId="14" borderId="14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16" applyNumberFormat="0" applyFill="0" applyAlignment="0" applyProtection="0"/>
    <xf numFmtId="0" fontId="32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32" fillId="39" borderId="0" applyNumberFormat="0" applyBorder="0" applyAlignment="0" applyProtection="0"/>
    <xf numFmtId="0" fontId="33" fillId="15" borderId="15" applyNumberFormat="0" applyFont="0" applyAlignment="0" applyProtection="0"/>
    <xf numFmtId="0" fontId="33" fillId="15" borderId="15" applyNumberFormat="0" applyFont="0" applyAlignment="0" applyProtection="0"/>
    <xf numFmtId="0" fontId="33" fillId="15" borderId="15" applyNumberFormat="0" applyFont="0" applyAlignment="0" applyProtection="0"/>
    <xf numFmtId="0" fontId="35" fillId="0" borderId="0" applyNumberForma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0" fillId="2" borderId="2" xfId="0" applyFill="1" applyBorder="1"/>
    <xf numFmtId="17" fontId="0" fillId="2" borderId="2" xfId="0" quotePrefix="1" applyNumberFormat="1" applyFill="1" applyBorder="1"/>
    <xf numFmtId="4" fontId="0" fillId="2" borderId="2" xfId="0" applyNumberFormat="1" applyFill="1" applyBorder="1"/>
    <xf numFmtId="3" fontId="0" fillId="2" borderId="2" xfId="0" applyNumberFormat="1" applyFill="1" applyBorder="1"/>
    <xf numFmtId="43" fontId="0" fillId="2" borderId="2" xfId="0" applyNumberFormat="1" applyFill="1" applyBorder="1"/>
    <xf numFmtId="43" fontId="0" fillId="2" borderId="0" xfId="0" applyNumberFormat="1" applyFill="1"/>
    <xf numFmtId="0" fontId="0" fillId="2" borderId="0" xfId="0" applyFill="1"/>
    <xf numFmtId="0" fontId="34" fillId="0" borderId="2" xfId="0" applyFont="1" applyBorder="1" applyAlignment="1">
      <alignment horizontal="left"/>
    </xf>
    <xf numFmtId="0" fontId="10" fillId="0" borderId="17" xfId="0" applyFont="1" applyBorder="1"/>
    <xf numFmtId="46" fontId="10" fillId="0" borderId="2" xfId="0" quotePrefix="1" applyNumberFormat="1" applyFont="1" applyBorder="1" applyAlignment="1">
      <alignment wrapText="1"/>
    </xf>
    <xf numFmtId="0" fontId="34" fillId="0" borderId="2" xfId="0" applyFont="1" applyBorder="1" applyAlignment="1"/>
    <xf numFmtId="0" fontId="34" fillId="0" borderId="2" xfId="0" applyFont="1" applyBorder="1" applyAlignment="1">
      <alignment horizontal="left" vertical="center"/>
    </xf>
    <xf numFmtId="0" fontId="34" fillId="0" borderId="2" xfId="0" applyFont="1" applyBorder="1"/>
    <xf numFmtId="41" fontId="10" fillId="0" borderId="2" xfId="0" applyNumberFormat="1" applyFont="1" applyBorder="1"/>
    <xf numFmtId="41" fontId="10" fillId="0" borderId="2" xfId="0" applyNumberFormat="1" applyFont="1" applyBorder="1"/>
    <xf numFmtId="8" fontId="10" fillId="0" borderId="2" xfId="0" applyNumberFormat="1" applyFont="1" applyBorder="1"/>
    <xf numFmtId="43" fontId="10" fillId="0" borderId="2" xfId="0" applyNumberFormat="1" applyFont="1" applyBorder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</cellXfs>
  <cellStyles count="44">
    <cellStyle name="20% - Accent1" xfId="17" builtinId="30" customBuiltin="1"/>
    <cellStyle name="20% - Accent2" xfId="21" builtinId="34" customBuiltin="1"/>
    <cellStyle name="20% - Accent3" xfId="25" builtinId="38" customBuiltin="1"/>
    <cellStyle name="20% - Accent4" xfId="29" builtinId="42" customBuiltin="1"/>
    <cellStyle name="20% - Accent5" xfId="33" builtinId="46" customBuiltin="1"/>
    <cellStyle name="20% - Accent6" xfId="37" builtinId="50" customBuiltin="1"/>
    <cellStyle name="40% - Accent1" xfId="18" builtinId="31" customBuiltin="1"/>
    <cellStyle name="40% - Accent2" xfId="22" builtinId="35" customBuiltin="1"/>
    <cellStyle name="40% - Accent3" xfId="26" builtinId="39" customBuiltin="1"/>
    <cellStyle name="40% - Accent4" xfId="30" builtinId="43" customBuiltin="1"/>
    <cellStyle name="40% - Accent5" xfId="34" builtinId="47" customBuiltin="1"/>
    <cellStyle name="40% - Accent6" xfId="38" builtinId="51" customBuiltin="1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Explanatory Text" xfId="14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te 2" xfId="41"/>
    <cellStyle name="Note 3" xfId="42"/>
    <cellStyle name="Note 4" xfId="40"/>
    <cellStyle name="Output" xfId="9" builtinId="21" customBuiltin="1"/>
    <cellStyle name="Title 2" xfId="43"/>
    <cellStyle name="Total" xfId="15" builtinId="25" customBuiltin="1"/>
    <cellStyle name="Warning Text" xfId="1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114300</xdr:rowOff>
    </xdr:from>
    <xdr:to>
      <xdr:col>2</xdr:col>
      <xdr:colOff>447675</xdr:colOff>
      <xdr:row>3</xdr:row>
      <xdr:rowOff>85725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114300"/>
          <a:ext cx="22764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34"/>
  <sheetViews>
    <sheetView tabSelected="1" topLeftCell="U1" zoomScaleNormal="100" workbookViewId="0">
      <selection activeCell="W11" sqref="W11:X11"/>
    </sheetView>
  </sheetViews>
  <sheetFormatPr defaultRowHeight="15" x14ac:dyDescent="0.25"/>
  <cols>
    <col min="1" max="1" width="7.140625" customWidth="1"/>
    <col min="2" max="2" width="23.5703125" customWidth="1"/>
    <col min="3" max="3" width="19" customWidth="1"/>
    <col min="4" max="4" width="28.710937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20" width="13.42578125" bestFit="1" customWidth="1"/>
    <col min="21" max="21" width="11" bestFit="1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9" width="10.85546875" bestFit="1" customWidth="1"/>
    <col min="30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4" ht="18.75" customHeight="1" x14ac:dyDescent="0.3">
      <c r="D1" s="18" t="s">
        <v>42</v>
      </c>
      <c r="R1" s="20"/>
    </row>
    <row r="3" spans="1:54" x14ac:dyDescent="0.25">
      <c r="D3" s="17" t="s">
        <v>41</v>
      </c>
      <c r="E3" s="16" t="s">
        <v>53</v>
      </c>
      <c r="G3" s="17" t="s">
        <v>40</v>
      </c>
      <c r="H3" s="21" t="s">
        <v>129</v>
      </c>
    </row>
    <row r="5" spans="1:54" s="1" customFormat="1" ht="50.25" customHeight="1" x14ac:dyDescent="0.2">
      <c r="A5" s="96" t="s">
        <v>0</v>
      </c>
      <c r="B5" s="87" t="s">
        <v>47</v>
      </c>
      <c r="C5" s="81" t="s">
        <v>24</v>
      </c>
      <c r="D5" s="97" t="s">
        <v>26</v>
      </c>
      <c r="E5" s="98" t="s">
        <v>28</v>
      </c>
      <c r="F5" s="98" t="s">
        <v>45</v>
      </c>
      <c r="G5" s="98" t="s">
        <v>1</v>
      </c>
      <c r="H5" s="98" t="s">
        <v>2</v>
      </c>
      <c r="I5" s="98" t="s">
        <v>3</v>
      </c>
      <c r="J5" s="98" t="s">
        <v>4</v>
      </c>
      <c r="K5" s="98" t="s">
        <v>39</v>
      </c>
      <c r="L5" s="99" t="s">
        <v>48</v>
      </c>
      <c r="M5" s="100" t="s">
        <v>49</v>
      </c>
      <c r="N5" s="100" t="s">
        <v>50</v>
      </c>
      <c r="O5" s="100" t="s">
        <v>51</v>
      </c>
      <c r="P5" s="78" t="s">
        <v>34</v>
      </c>
      <c r="Q5" s="93" t="s">
        <v>43</v>
      </c>
      <c r="R5" s="93" t="s">
        <v>44</v>
      </c>
      <c r="S5" s="94" t="s">
        <v>5</v>
      </c>
      <c r="T5" s="95" t="s">
        <v>6</v>
      </c>
      <c r="U5" s="95" t="s">
        <v>7</v>
      </c>
      <c r="V5" s="95" t="s">
        <v>77</v>
      </c>
      <c r="W5" s="90" t="s">
        <v>78</v>
      </c>
      <c r="X5" s="90" t="s">
        <v>79</v>
      </c>
      <c r="Y5" s="84">
        <v>41456</v>
      </c>
      <c r="Z5" s="84">
        <v>41487</v>
      </c>
      <c r="AA5" s="84">
        <v>41518</v>
      </c>
      <c r="AB5" s="84">
        <v>41548</v>
      </c>
      <c r="AC5" s="84">
        <v>41579</v>
      </c>
      <c r="AD5" s="84">
        <v>41609</v>
      </c>
      <c r="AE5" s="84">
        <v>41640</v>
      </c>
      <c r="AF5" s="84">
        <v>41671</v>
      </c>
      <c r="AG5" s="84">
        <v>41699</v>
      </c>
      <c r="AH5" s="84">
        <v>41730</v>
      </c>
      <c r="AI5" s="84">
        <v>41760</v>
      </c>
      <c r="AJ5" s="84">
        <v>41791</v>
      </c>
      <c r="AK5" s="87" t="s">
        <v>22</v>
      </c>
      <c r="AL5" s="87" t="s">
        <v>23</v>
      </c>
      <c r="AM5" s="72" t="s">
        <v>52</v>
      </c>
      <c r="AN5" s="72"/>
      <c r="AO5" s="72"/>
      <c r="AP5" s="72"/>
      <c r="AQ5" s="72"/>
      <c r="AR5" s="72"/>
      <c r="AS5" s="72"/>
      <c r="AT5" s="72" t="s">
        <v>38</v>
      </c>
      <c r="AU5" s="72"/>
      <c r="AV5" s="72"/>
      <c r="AW5" s="72"/>
      <c r="AX5" s="72"/>
      <c r="AY5" s="72"/>
      <c r="AZ5" s="72"/>
      <c r="BA5" s="1" t="s">
        <v>109</v>
      </c>
      <c r="BB5" s="52" t="s">
        <v>119</v>
      </c>
    </row>
    <row r="6" spans="1:54" ht="61.5" customHeight="1" x14ac:dyDescent="0.25">
      <c r="A6" s="96"/>
      <c r="B6" s="88"/>
      <c r="C6" s="82"/>
      <c r="D6" s="97"/>
      <c r="E6" s="98"/>
      <c r="F6" s="98"/>
      <c r="G6" s="98"/>
      <c r="H6" s="98"/>
      <c r="I6" s="98"/>
      <c r="J6" s="98"/>
      <c r="K6" s="98"/>
      <c r="L6" s="99"/>
      <c r="M6" s="101"/>
      <c r="N6" s="101"/>
      <c r="O6" s="101"/>
      <c r="P6" s="79"/>
      <c r="Q6" s="93"/>
      <c r="R6" s="93"/>
      <c r="S6" s="94"/>
      <c r="T6" s="95"/>
      <c r="U6" s="95"/>
      <c r="V6" s="95"/>
      <c r="W6" s="91"/>
      <c r="X6" s="91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8"/>
      <c r="AL6" s="88"/>
      <c r="AM6" s="73" t="s">
        <v>8</v>
      </c>
      <c r="AN6" s="73" t="s">
        <v>9</v>
      </c>
      <c r="AO6" s="73" t="s">
        <v>10</v>
      </c>
      <c r="AP6" s="73" t="s">
        <v>11</v>
      </c>
      <c r="AQ6" s="73" t="s">
        <v>12</v>
      </c>
      <c r="AR6" s="73" t="s">
        <v>13</v>
      </c>
      <c r="AS6" s="73" t="s">
        <v>14</v>
      </c>
      <c r="AT6" s="73" t="s">
        <v>8</v>
      </c>
      <c r="AU6" s="73" t="s">
        <v>9</v>
      </c>
      <c r="AV6" s="73" t="s">
        <v>10</v>
      </c>
      <c r="AW6" s="73" t="s">
        <v>11</v>
      </c>
      <c r="AX6" s="73" t="s">
        <v>12</v>
      </c>
      <c r="AY6" s="73" t="s">
        <v>13</v>
      </c>
      <c r="AZ6" s="73" t="s">
        <v>14</v>
      </c>
    </row>
    <row r="7" spans="1:54" ht="12.75" customHeight="1" x14ac:dyDescent="0.25">
      <c r="A7" s="11" t="s">
        <v>25</v>
      </c>
      <c r="B7" s="89"/>
      <c r="C7" s="83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102"/>
      <c r="N7" s="102"/>
      <c r="O7" s="102"/>
      <c r="P7" s="80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92"/>
      <c r="X7" s="92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9"/>
      <c r="AL7" s="89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</row>
    <row r="8" spans="1:54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6">
        <v>4547597</v>
      </c>
      <c r="T8" s="26">
        <v>4547597</v>
      </c>
      <c r="U8" s="2" t="s">
        <v>73</v>
      </c>
      <c r="V8" s="24"/>
      <c r="W8" s="25">
        <v>3782503.29</v>
      </c>
      <c r="X8" s="26">
        <f>SUM(Y8:AJ8)</f>
        <v>1548636.09</v>
      </c>
      <c r="Y8" s="26">
        <v>0</v>
      </c>
      <c r="Z8" s="26">
        <v>956136.00000000023</v>
      </c>
      <c r="AA8" s="26">
        <v>537701.21</v>
      </c>
      <c r="AB8" s="26"/>
      <c r="AC8" s="26">
        <v>54798.879999999997</v>
      </c>
      <c r="AD8" s="26">
        <v>0</v>
      </c>
      <c r="AE8" s="26">
        <v>0</v>
      </c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-783542.38000000012</v>
      </c>
    </row>
    <row r="9" spans="1:54" s="61" customFormat="1" x14ac:dyDescent="0.25">
      <c r="A9" s="55">
        <v>218781</v>
      </c>
      <c r="B9" s="55" t="s">
        <v>111</v>
      </c>
      <c r="C9" s="55" t="s">
        <v>55</v>
      </c>
      <c r="D9" s="55" t="s">
        <v>112</v>
      </c>
      <c r="E9" s="55" t="s">
        <v>57</v>
      </c>
      <c r="F9" s="55" t="s">
        <v>65</v>
      </c>
      <c r="G9" s="55" t="s">
        <v>66</v>
      </c>
      <c r="H9" s="55"/>
      <c r="I9" s="55" t="s">
        <v>67</v>
      </c>
      <c r="J9" s="55" t="s">
        <v>68</v>
      </c>
      <c r="K9" s="55" t="s">
        <v>67</v>
      </c>
      <c r="L9" s="55"/>
      <c r="M9" s="55"/>
      <c r="N9" s="55"/>
      <c r="O9" s="55"/>
      <c r="P9" s="55" t="s">
        <v>70</v>
      </c>
      <c r="Q9" s="56">
        <v>41821</v>
      </c>
      <c r="R9" s="55"/>
      <c r="S9" s="59">
        <v>12521288.75</v>
      </c>
      <c r="T9" s="59">
        <v>10983586.619999999</v>
      </c>
      <c r="U9" s="55">
        <v>1537702.13</v>
      </c>
      <c r="V9" s="58"/>
      <c r="W9" s="57">
        <v>0</v>
      </c>
      <c r="X9" s="59">
        <f t="shared" ref="X9:X11" si="0">SUM(Y9:AJ9)</f>
        <v>4318699.7</v>
      </c>
      <c r="Y9" s="59">
        <v>0</v>
      </c>
      <c r="Z9" s="59">
        <v>1451334.1400000001</v>
      </c>
      <c r="AA9" s="59">
        <v>517634.96</v>
      </c>
      <c r="AB9" s="59">
        <v>349564.04</v>
      </c>
      <c r="AC9" s="59">
        <v>208253.56</v>
      </c>
      <c r="AD9" s="59">
        <v>0</v>
      </c>
      <c r="AE9" s="59">
        <v>0</v>
      </c>
      <c r="AF9" s="59">
        <f>585.6+81.98+4582.16+32729.7</f>
        <v>37979.440000000002</v>
      </c>
      <c r="AG9" s="59">
        <f>29499.65+29499.65+8259.9</f>
        <v>67259.199999999997</v>
      </c>
      <c r="AH9" s="59">
        <f>192687.97+24687.87</f>
        <v>217375.84</v>
      </c>
      <c r="AI9" s="59">
        <v>118144.95</v>
      </c>
      <c r="AJ9" s="59">
        <v>1351153.57</v>
      </c>
      <c r="AK9" s="14"/>
      <c r="AL9" s="14"/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f t="shared" ref="AS9:AS11" si="1">SUM(AM9:AR9)</f>
        <v>0</v>
      </c>
      <c r="AT9" s="55">
        <f>15+13+14+15*3</f>
        <v>87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f t="shared" ref="AZ9:AZ11" si="2">SUM(AT9:AY9)</f>
        <v>87</v>
      </c>
      <c r="BA9" s="60">
        <f t="shared" ref="BA9:BA12" si="3">T9-W9</f>
        <v>10983586.619999999</v>
      </c>
      <c r="BB9" s="60">
        <f>+BA9-X9</f>
        <v>6664886.919999999</v>
      </c>
    </row>
    <row r="10" spans="1:54" s="61" customFormat="1" x14ac:dyDescent="0.25">
      <c r="A10" s="55">
        <v>228121</v>
      </c>
      <c r="B10" s="55" t="s">
        <v>113</v>
      </c>
      <c r="C10" s="55" t="s">
        <v>63</v>
      </c>
      <c r="D10" s="55" t="s">
        <v>112</v>
      </c>
      <c r="E10" s="55" t="s">
        <v>57</v>
      </c>
      <c r="F10" s="55" t="s">
        <v>65</v>
      </c>
      <c r="G10" s="55" t="s">
        <v>66</v>
      </c>
      <c r="H10" s="55"/>
      <c r="I10" s="55" t="s">
        <v>67</v>
      </c>
      <c r="J10" s="55" t="s">
        <v>68</v>
      </c>
      <c r="K10" s="55" t="s">
        <v>67</v>
      </c>
      <c r="L10" s="55"/>
      <c r="M10" s="55"/>
      <c r="N10" s="55"/>
      <c r="O10" s="55"/>
      <c r="P10" s="55" t="s">
        <v>69</v>
      </c>
      <c r="Q10" s="56">
        <v>41821</v>
      </c>
      <c r="R10" s="55"/>
      <c r="S10" s="59">
        <v>8158068.9199999999</v>
      </c>
      <c r="T10" s="59">
        <v>8158068.9199999999</v>
      </c>
      <c r="U10" s="55">
        <v>0</v>
      </c>
      <c r="V10" s="58"/>
      <c r="W10" s="57">
        <v>0</v>
      </c>
      <c r="X10" s="59">
        <f t="shared" si="0"/>
        <v>376362.43</v>
      </c>
      <c r="Y10" s="59">
        <v>0</v>
      </c>
      <c r="Z10" s="59">
        <v>0</v>
      </c>
      <c r="AA10" s="59">
        <v>0</v>
      </c>
      <c r="AB10" s="59"/>
      <c r="AC10" s="59"/>
      <c r="AD10" s="59">
        <v>0</v>
      </c>
      <c r="AE10" s="59">
        <v>0</v>
      </c>
      <c r="AF10" s="59">
        <v>29503.539999999997</v>
      </c>
      <c r="AG10" s="59">
        <v>49111.429999999993</v>
      </c>
      <c r="AH10" s="59">
        <v>191692.37</v>
      </c>
      <c r="AI10" s="59">
        <v>106055.09000000001</v>
      </c>
      <c r="AJ10" s="59"/>
      <c r="AK10" s="14"/>
      <c r="AL10" s="14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60">
        <f t="shared" ref="BA10" si="4">T10-W10</f>
        <v>8158068.9199999999</v>
      </c>
      <c r="BB10" s="60">
        <f>+BA10-X10</f>
        <v>7781706.4900000002</v>
      </c>
    </row>
    <row r="11" spans="1:54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72</v>
      </c>
      <c r="R11" s="19"/>
      <c r="S11" s="26">
        <v>6729239</v>
      </c>
      <c r="T11" s="26">
        <v>6729239</v>
      </c>
      <c r="U11" s="2" t="s">
        <v>73</v>
      </c>
      <c r="V11" s="24"/>
      <c r="W11" s="25">
        <v>2309229.46</v>
      </c>
      <c r="X11" s="26">
        <f t="shared" si="0"/>
        <v>719792.74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>
        <v>719792.74</v>
      </c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5">+BA11-X11</f>
        <v>3700216.8</v>
      </c>
    </row>
    <row r="12" spans="1:54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72</v>
      </c>
      <c r="R12" s="19"/>
      <c r="S12" s="26">
        <v>6211606</v>
      </c>
      <c r="T12" s="26">
        <v>6211606</v>
      </c>
      <c r="U12" s="2" t="s">
        <v>73</v>
      </c>
      <c r="V12" s="24"/>
      <c r="W12" s="25">
        <v>4137613.57</v>
      </c>
      <c r="X12" s="26">
        <f t="shared" ref="X12:X14" si="6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>
        <v>0</v>
      </c>
      <c r="AG12" s="26">
        <v>0</v>
      </c>
      <c r="AH12" s="26">
        <v>0</v>
      </c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7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8">SUM(AT12:AY12)</f>
        <v>0</v>
      </c>
      <c r="BA12" s="51">
        <f t="shared" si="3"/>
        <v>2073992.4300000002</v>
      </c>
      <c r="BB12" s="51">
        <f t="shared" si="5"/>
        <v>2073992.4300000002</v>
      </c>
    </row>
    <row r="13" spans="1:54" x14ac:dyDescent="0.25">
      <c r="A13" s="2">
        <v>230489</v>
      </c>
      <c r="B13" s="2" t="s">
        <v>116</v>
      </c>
      <c r="C13" s="2" t="s">
        <v>60</v>
      </c>
      <c r="D13" s="2" t="s">
        <v>114</v>
      </c>
      <c r="E13" s="2" t="s">
        <v>57</v>
      </c>
      <c r="F13" s="2" t="s">
        <v>115</v>
      </c>
      <c r="G13" s="2" t="s">
        <v>66</v>
      </c>
      <c r="H13" s="2"/>
      <c r="I13" s="2" t="s">
        <v>67</v>
      </c>
      <c r="J13" s="2" t="s">
        <v>68</v>
      </c>
      <c r="K13" s="2" t="s">
        <v>67</v>
      </c>
      <c r="L13" s="2"/>
      <c r="M13" s="2"/>
      <c r="N13" s="2"/>
      <c r="O13" s="2"/>
      <c r="P13" s="2" t="s">
        <v>69</v>
      </c>
      <c r="Q13" s="22" t="s">
        <v>118</v>
      </c>
      <c r="R13" s="19"/>
      <c r="S13" s="26">
        <v>3606529.54</v>
      </c>
      <c r="T13" s="26">
        <v>3606529.54</v>
      </c>
      <c r="U13" s="2" t="s">
        <v>73</v>
      </c>
      <c r="V13" s="2"/>
      <c r="W13" s="25">
        <v>0</v>
      </c>
      <c r="X13" s="26">
        <f t="shared" si="6"/>
        <v>421403.80000000005</v>
      </c>
      <c r="Y13" s="26"/>
      <c r="Z13" s="26"/>
      <c r="AA13" s="26"/>
      <c r="AB13" s="26"/>
      <c r="AC13" s="26"/>
      <c r="AD13" s="26"/>
      <c r="AE13" s="26"/>
      <c r="AF13" s="26">
        <f>12859.7+1800.35</f>
        <v>14660.050000000001</v>
      </c>
      <c r="AG13" s="26">
        <f>31293.1+4381.03</f>
        <v>35674.129999999997</v>
      </c>
      <c r="AH13" s="26">
        <f>183+25.62</f>
        <v>208.62</v>
      </c>
      <c r="AI13" s="26">
        <v>229.48000000000002</v>
      </c>
      <c r="AJ13" s="26">
        <v>370631.52</v>
      </c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4" x14ac:dyDescent="0.25">
      <c r="A14" s="2">
        <v>230492</v>
      </c>
      <c r="B14" s="2" t="s">
        <v>117</v>
      </c>
      <c r="C14" s="2" t="s">
        <v>63</v>
      </c>
      <c r="D14" s="2" t="s">
        <v>114</v>
      </c>
      <c r="E14" s="2" t="s">
        <v>57</v>
      </c>
      <c r="F14" s="2" t="s">
        <v>115</v>
      </c>
      <c r="G14" s="2" t="s">
        <v>66</v>
      </c>
      <c r="H14" s="2"/>
      <c r="I14" s="2" t="s">
        <v>67</v>
      </c>
      <c r="J14" s="2" t="s">
        <v>68</v>
      </c>
      <c r="K14" s="2" t="s">
        <v>67</v>
      </c>
      <c r="L14" s="2"/>
      <c r="M14" s="2"/>
      <c r="N14" s="2"/>
      <c r="O14" s="2"/>
      <c r="P14" s="2" t="s">
        <v>69</v>
      </c>
      <c r="Q14" s="23" t="s">
        <v>118</v>
      </c>
      <c r="R14" s="19"/>
      <c r="S14" s="26">
        <v>3583080.31</v>
      </c>
      <c r="T14" s="26">
        <v>3583080.31</v>
      </c>
      <c r="U14" s="2" t="s">
        <v>73</v>
      </c>
      <c r="V14" s="2"/>
      <c r="W14" s="25">
        <v>0</v>
      </c>
      <c r="X14" s="26">
        <f t="shared" si="6"/>
        <v>441224.19</v>
      </c>
      <c r="Y14" s="26"/>
      <c r="Z14" s="26"/>
      <c r="AA14" s="26"/>
      <c r="AB14" s="26"/>
      <c r="AC14" s="26"/>
      <c r="AD14" s="26"/>
      <c r="AE14" s="26"/>
      <c r="AF14" s="26">
        <f>16166.7+2263.34</f>
        <v>18430.04</v>
      </c>
      <c r="AG14" s="26">
        <f>40644.4+5690.22</f>
        <v>46334.62</v>
      </c>
      <c r="AH14" s="26">
        <f>183+25.62</f>
        <v>208.62</v>
      </c>
      <c r="AI14" s="26">
        <v>229.48000000000002</v>
      </c>
      <c r="AJ14" s="26">
        <v>376021.43</v>
      </c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7826118.9500000002</v>
      </c>
      <c r="Y21" s="26">
        <f t="shared" ref="Y21:AJ21" si="9">SUM(Y8:Y20)</f>
        <v>0</v>
      </c>
      <c r="Z21" s="26">
        <f t="shared" si="9"/>
        <v>2407470.1400000006</v>
      </c>
      <c r="AA21" s="26">
        <f t="shared" si="9"/>
        <v>1055336.17</v>
      </c>
      <c r="AB21" s="26">
        <f t="shared" si="9"/>
        <v>349564.04</v>
      </c>
      <c r="AC21" s="26">
        <f t="shared" si="9"/>
        <v>263052.44</v>
      </c>
      <c r="AD21" s="26">
        <f t="shared" si="9"/>
        <v>0</v>
      </c>
      <c r="AE21" s="26">
        <f t="shared" si="9"/>
        <v>0</v>
      </c>
      <c r="AF21" s="26">
        <f t="shared" si="9"/>
        <v>100573.07</v>
      </c>
      <c r="AG21" s="26">
        <f t="shared" si="9"/>
        <v>198379.37999999998</v>
      </c>
      <c r="AH21" s="26">
        <f t="shared" si="9"/>
        <v>409485.44999999995</v>
      </c>
      <c r="AI21" s="26">
        <f t="shared" si="9"/>
        <v>224659.00000000003</v>
      </c>
      <c r="AJ21" s="26">
        <f t="shared" si="9"/>
        <v>2817599.2600000002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75" t="s">
        <v>21</v>
      </c>
      <c r="B23" s="75"/>
      <c r="C23" s="4"/>
      <c r="D23" s="3"/>
      <c r="E23" s="3"/>
    </row>
    <row r="24" spans="1:52" ht="15.75" customHeight="1" thickBot="1" x14ac:dyDescent="0.3">
      <c r="A24" s="76" t="s">
        <v>17</v>
      </c>
      <c r="B24" s="76"/>
      <c r="C24" s="5" t="s">
        <v>74</v>
      </c>
      <c r="D24" s="5"/>
      <c r="E24" s="5"/>
    </row>
    <row r="25" spans="1:52" ht="15.75" thickBot="1" x14ac:dyDescent="0.3">
      <c r="A25" s="76" t="s">
        <v>18</v>
      </c>
      <c r="B25" s="76"/>
      <c r="C25" s="5"/>
      <c r="D25" s="5"/>
      <c r="E25" s="5"/>
    </row>
    <row r="26" spans="1:52" ht="15.75" thickBot="1" x14ac:dyDescent="0.3">
      <c r="A26" s="77" t="s">
        <v>19</v>
      </c>
      <c r="B26" s="77"/>
      <c r="C26" s="29" t="s">
        <v>128</v>
      </c>
      <c r="D26" s="6"/>
      <c r="E26" s="6"/>
    </row>
    <row r="27" spans="1:52" ht="15.75" thickBot="1" x14ac:dyDescent="0.3">
      <c r="A27" s="76" t="s">
        <v>20</v>
      </c>
      <c r="B27" s="76"/>
      <c r="C27" s="27" t="s">
        <v>76</v>
      </c>
      <c r="D27" s="6"/>
      <c r="E27" s="6"/>
    </row>
    <row r="29" spans="1:52" x14ac:dyDescent="0.25">
      <c r="A29" s="75" t="s">
        <v>16</v>
      </c>
      <c r="B29" s="75"/>
      <c r="C29" s="75"/>
      <c r="D29" s="75"/>
      <c r="E29" s="75"/>
    </row>
    <row r="30" spans="1:52" ht="15.75" thickBot="1" x14ac:dyDescent="0.3">
      <c r="A30" s="77" t="s">
        <v>17</v>
      </c>
      <c r="B30" s="77"/>
      <c r="C30" s="5" t="s">
        <v>75</v>
      </c>
      <c r="D30" s="5"/>
      <c r="E30" s="5"/>
    </row>
    <row r="31" spans="1:52" ht="15.75" thickBot="1" x14ac:dyDescent="0.3">
      <c r="A31" s="76" t="s">
        <v>18</v>
      </c>
      <c r="B31" s="76"/>
      <c r="C31" s="5"/>
      <c r="D31" s="5"/>
      <c r="E31" s="5"/>
    </row>
    <row r="32" spans="1:52" ht="15.75" thickBot="1" x14ac:dyDescent="0.3">
      <c r="A32" s="76" t="s">
        <v>19</v>
      </c>
      <c r="B32" s="76"/>
      <c r="C32" s="29" t="str">
        <f>C26</f>
        <v>30-06-2015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76" t="s">
        <v>20</v>
      </c>
      <c r="B34" s="76"/>
      <c r="C34" s="28" t="s">
        <v>76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4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5"/>
  <sheetViews>
    <sheetView workbookViewId="0">
      <selection activeCell="D12" sqref="D12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12" style="30" bestFit="1" customWidth="1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80</v>
      </c>
      <c r="G3" s="31" t="s">
        <v>40</v>
      </c>
      <c r="H3" s="33" t="s">
        <v>127</v>
      </c>
    </row>
    <row r="5" spans="1:28" s="34" customFormat="1" ht="50.25" customHeight="1" x14ac:dyDescent="0.2">
      <c r="A5" s="119" t="s">
        <v>0</v>
      </c>
      <c r="B5" s="123" t="s">
        <v>47</v>
      </c>
      <c r="C5" s="121" t="s">
        <v>24</v>
      </c>
      <c r="D5" s="127" t="s">
        <v>26</v>
      </c>
      <c r="E5" s="128" t="s">
        <v>28</v>
      </c>
      <c r="F5" s="128" t="s">
        <v>45</v>
      </c>
      <c r="G5" s="128" t="s">
        <v>1</v>
      </c>
      <c r="H5" s="128" t="s">
        <v>2</v>
      </c>
      <c r="I5" s="128" t="s">
        <v>3</v>
      </c>
      <c r="J5" s="128" t="s">
        <v>4</v>
      </c>
      <c r="K5" s="128" t="s">
        <v>39</v>
      </c>
      <c r="L5" s="118" t="s">
        <v>33</v>
      </c>
      <c r="M5" s="110" t="s">
        <v>50</v>
      </c>
      <c r="N5" s="110" t="s">
        <v>51</v>
      </c>
      <c r="O5" s="113" t="s">
        <v>46</v>
      </c>
      <c r="P5" s="116" t="s">
        <v>43</v>
      </c>
      <c r="Q5" s="116" t="s">
        <v>44</v>
      </c>
      <c r="R5" s="117" t="s">
        <v>5</v>
      </c>
      <c r="S5" s="109" t="s">
        <v>6</v>
      </c>
      <c r="T5" s="109" t="s">
        <v>7</v>
      </c>
      <c r="U5" s="103" t="s">
        <v>37</v>
      </c>
      <c r="V5" s="120" t="s">
        <v>52</v>
      </c>
      <c r="W5" s="120"/>
      <c r="X5" s="120"/>
      <c r="Y5" s="120"/>
      <c r="Z5" s="120"/>
      <c r="AA5" s="120"/>
      <c r="AB5" s="120"/>
    </row>
    <row r="6" spans="1:28" ht="24" customHeight="1" x14ac:dyDescent="0.2">
      <c r="A6" s="119"/>
      <c r="B6" s="124"/>
      <c r="C6" s="126"/>
      <c r="D6" s="127"/>
      <c r="E6" s="128"/>
      <c r="F6" s="128"/>
      <c r="G6" s="128"/>
      <c r="H6" s="128"/>
      <c r="I6" s="128"/>
      <c r="J6" s="128"/>
      <c r="K6" s="128"/>
      <c r="L6" s="118"/>
      <c r="M6" s="111"/>
      <c r="N6" s="111"/>
      <c r="O6" s="114"/>
      <c r="P6" s="116"/>
      <c r="Q6" s="116"/>
      <c r="R6" s="117"/>
      <c r="S6" s="109"/>
      <c r="T6" s="109"/>
      <c r="U6" s="104"/>
      <c r="V6" s="121" t="s">
        <v>8</v>
      </c>
      <c r="W6" s="121" t="s">
        <v>9</v>
      </c>
      <c r="X6" s="121" t="s">
        <v>10</v>
      </c>
      <c r="Y6" s="121" t="s">
        <v>11</v>
      </c>
      <c r="Z6" s="121" t="s">
        <v>12</v>
      </c>
      <c r="AA6" s="121" t="s">
        <v>13</v>
      </c>
      <c r="AB6" s="121" t="s">
        <v>14</v>
      </c>
    </row>
    <row r="7" spans="1:28" ht="12.75" customHeight="1" x14ac:dyDescent="0.2">
      <c r="A7" s="35" t="s">
        <v>25</v>
      </c>
      <c r="B7" s="125"/>
      <c r="C7" s="122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12"/>
      <c r="N7" s="112"/>
      <c r="O7" s="115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105"/>
      <c r="V7" s="122"/>
      <c r="W7" s="122"/>
      <c r="X7" s="122"/>
      <c r="Y7" s="122"/>
      <c r="Z7" s="122"/>
      <c r="AA7" s="122"/>
      <c r="AB7" s="122"/>
    </row>
    <row r="8" spans="1:28" x14ac:dyDescent="0.2">
      <c r="A8" s="42"/>
      <c r="B8" s="42" t="s">
        <v>81</v>
      </c>
      <c r="C8" s="42"/>
      <c r="D8" s="42" t="s">
        <v>93</v>
      </c>
      <c r="E8" s="42" t="s">
        <v>57</v>
      </c>
      <c r="F8" s="42" t="s">
        <v>105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82</v>
      </c>
      <c r="C9" s="42"/>
      <c r="D9" s="45" t="s">
        <v>94</v>
      </c>
      <c r="E9" s="42" t="s">
        <v>57</v>
      </c>
      <c r="F9" s="42" t="s">
        <v>106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83</v>
      </c>
      <c r="C10" s="42"/>
      <c r="D10" s="42" t="s">
        <v>95</v>
      </c>
      <c r="E10" s="42" t="s">
        <v>57</v>
      </c>
      <c r="F10" s="42" t="s">
        <v>106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84</v>
      </c>
      <c r="C11" s="42"/>
      <c r="D11" s="42" t="s">
        <v>96</v>
      </c>
      <c r="E11" s="42" t="s">
        <v>57</v>
      </c>
      <c r="F11" s="42" t="s">
        <v>106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85</v>
      </c>
      <c r="C12" s="42"/>
      <c r="D12" s="50" t="s">
        <v>97</v>
      </c>
      <c r="E12" s="42" t="s">
        <v>57</v>
      </c>
      <c r="F12" s="42" t="s">
        <v>106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86</v>
      </c>
      <c r="C13" s="42"/>
      <c r="D13" s="42" t="s">
        <v>98</v>
      </c>
      <c r="E13" s="42" t="s">
        <v>57</v>
      </c>
      <c r="F13" s="42" t="s">
        <v>107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87</v>
      </c>
      <c r="C14" s="42"/>
      <c r="D14" s="42" t="s">
        <v>99</v>
      </c>
      <c r="E14" s="42" t="s">
        <v>57</v>
      </c>
      <c r="F14" s="42" t="s">
        <v>107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88</v>
      </c>
      <c r="C15" s="42"/>
      <c r="D15" s="42" t="s">
        <v>100</v>
      </c>
      <c r="E15" s="42" t="s">
        <v>57</v>
      </c>
      <c r="F15" s="42" t="s">
        <v>108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89</v>
      </c>
      <c r="C16" s="42"/>
      <c r="D16" s="42" t="s">
        <v>101</v>
      </c>
      <c r="E16" s="42" t="s">
        <v>57</v>
      </c>
      <c r="F16" s="42" t="s">
        <v>108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90</v>
      </c>
      <c r="C17" s="42"/>
      <c r="D17" s="42" t="s">
        <v>102</v>
      </c>
      <c r="E17" s="42" t="s">
        <v>57</v>
      </c>
      <c r="F17" s="42" t="s">
        <v>108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91</v>
      </c>
      <c r="C18" s="42"/>
      <c r="D18" s="42" t="s">
        <v>103</v>
      </c>
      <c r="E18" s="42" t="s">
        <v>57</v>
      </c>
      <c r="F18" s="42" t="s">
        <v>106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92</v>
      </c>
      <c r="C19" s="42"/>
      <c r="D19" s="42" t="s">
        <v>104</v>
      </c>
      <c r="E19" s="42" t="s">
        <v>57</v>
      </c>
      <c r="F19" s="42" t="s">
        <v>108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x14ac:dyDescent="0.2">
      <c r="A20" s="64" t="s">
        <v>120</v>
      </c>
      <c r="B20" s="63" t="s">
        <v>58</v>
      </c>
      <c r="C20" s="42"/>
      <c r="D20" s="62" t="s">
        <v>121</v>
      </c>
      <c r="E20" s="66" t="s">
        <v>57</v>
      </c>
      <c r="F20" s="66" t="s">
        <v>65</v>
      </c>
      <c r="G20" s="42"/>
      <c r="H20" s="42"/>
      <c r="I20" s="42"/>
      <c r="J20" s="42" t="s">
        <v>68</v>
      </c>
      <c r="K20" s="42" t="s">
        <v>67</v>
      </c>
      <c r="L20" s="67" t="s">
        <v>122</v>
      </c>
      <c r="M20" s="42"/>
      <c r="N20" s="42"/>
      <c r="O20" s="42" t="s">
        <v>15</v>
      </c>
      <c r="P20" s="43"/>
      <c r="Q20" s="43"/>
      <c r="R20" s="68">
        <v>10870313</v>
      </c>
      <c r="S20" s="69">
        <v>10870313</v>
      </c>
      <c r="T20" s="70">
        <v>0</v>
      </c>
      <c r="U20" s="71">
        <v>2323809.1800000002</v>
      </c>
      <c r="V20" s="44"/>
      <c r="W20" s="44"/>
      <c r="X20" s="44"/>
      <c r="Y20" s="44"/>
      <c r="Z20" s="44"/>
      <c r="AA20" s="44"/>
      <c r="AB20" s="44"/>
    </row>
    <row r="21" spans="1:28" x14ac:dyDescent="0.2">
      <c r="A21" s="64" t="s">
        <v>123</v>
      </c>
      <c r="B21" s="63" t="s">
        <v>62</v>
      </c>
      <c r="C21" s="42"/>
      <c r="D21" s="65" t="s">
        <v>124</v>
      </c>
      <c r="E21" s="66" t="s">
        <v>57</v>
      </c>
      <c r="F21" s="66" t="s">
        <v>65</v>
      </c>
      <c r="G21" s="42"/>
      <c r="H21" s="42"/>
      <c r="I21" s="42"/>
      <c r="J21" s="42" t="s">
        <v>68</v>
      </c>
      <c r="K21" s="42" t="s">
        <v>67</v>
      </c>
      <c r="L21" s="67" t="s">
        <v>125</v>
      </c>
      <c r="M21" s="42"/>
      <c r="N21" s="42"/>
      <c r="O21" s="42" t="s">
        <v>15</v>
      </c>
      <c r="P21" s="43"/>
      <c r="Q21" s="43"/>
      <c r="R21" s="68">
        <v>6729239</v>
      </c>
      <c r="S21" s="69">
        <v>6729239</v>
      </c>
      <c r="T21" s="70">
        <v>0</v>
      </c>
      <c r="U21" s="71">
        <v>1022780.09</v>
      </c>
      <c r="V21" s="44"/>
      <c r="W21" s="44"/>
      <c r="X21" s="44"/>
      <c r="Y21" s="44"/>
      <c r="Z21" s="44"/>
      <c r="AA21" s="44"/>
      <c r="AB21" s="44"/>
    </row>
    <row r="22" spans="1:28" ht="15" x14ac:dyDescent="0.25">
      <c r="A22" s="2"/>
      <c r="B22" s="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3"/>
      <c r="Q22" s="43"/>
      <c r="R22" s="42"/>
      <c r="S22" s="42"/>
      <c r="T22" s="42"/>
      <c r="U22" s="42"/>
      <c r="V22" s="44"/>
      <c r="W22" s="44"/>
      <c r="X22" s="44"/>
      <c r="Y22" s="44"/>
      <c r="Z22" s="44"/>
      <c r="AA22" s="44"/>
      <c r="AB22" s="44"/>
    </row>
    <row r="23" spans="1:28" x14ac:dyDescent="0.2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3"/>
      <c r="Q23" s="43"/>
      <c r="R23" s="42"/>
      <c r="S23" s="42"/>
      <c r="T23" s="42"/>
      <c r="U23" s="42"/>
      <c r="V23" s="44"/>
      <c r="W23" s="44"/>
      <c r="X23" s="44"/>
      <c r="Y23" s="44"/>
      <c r="Z23" s="44"/>
      <c r="AA23" s="44"/>
      <c r="AB23" s="44"/>
    </row>
    <row r="25" spans="1:28" x14ac:dyDescent="0.2">
      <c r="A25" s="108" t="s">
        <v>21</v>
      </c>
      <c r="B25" s="108"/>
      <c r="C25" s="46"/>
      <c r="D25" s="47"/>
      <c r="E25" s="47"/>
    </row>
    <row r="26" spans="1:28" ht="13.5" thickBot="1" x14ac:dyDescent="0.25">
      <c r="A26" s="106" t="s">
        <v>17</v>
      </c>
      <c r="B26" s="106"/>
      <c r="C26" s="48" t="s">
        <v>110</v>
      </c>
      <c r="D26" s="48"/>
      <c r="E26" s="48"/>
    </row>
    <row r="27" spans="1:28" ht="21" customHeight="1" thickBot="1" x14ac:dyDescent="0.25">
      <c r="A27" s="106" t="s">
        <v>18</v>
      </c>
      <c r="B27" s="106"/>
      <c r="C27" s="48"/>
      <c r="D27" s="48"/>
      <c r="E27" s="48"/>
    </row>
    <row r="28" spans="1:28" ht="13.5" thickBot="1" x14ac:dyDescent="0.25">
      <c r="A28" s="107" t="s">
        <v>19</v>
      </c>
      <c r="B28" s="107"/>
      <c r="C28" s="49" t="s">
        <v>126</v>
      </c>
      <c r="D28" s="49"/>
      <c r="E28" s="49"/>
    </row>
    <row r="29" spans="1:28" ht="13.5" thickBot="1" x14ac:dyDescent="0.25">
      <c r="A29" s="106" t="s">
        <v>20</v>
      </c>
      <c r="B29" s="106"/>
      <c r="C29" s="54" t="s">
        <v>76</v>
      </c>
      <c r="D29" s="49"/>
      <c r="E29" s="49"/>
    </row>
    <row r="31" spans="1:28" x14ac:dyDescent="0.2">
      <c r="A31" s="108" t="s">
        <v>16</v>
      </c>
      <c r="B31" s="108"/>
      <c r="C31" s="108"/>
      <c r="D31" s="108"/>
      <c r="E31" s="108"/>
    </row>
    <row r="32" spans="1:28" ht="13.5" thickBot="1" x14ac:dyDescent="0.25">
      <c r="A32" s="107" t="s">
        <v>17</v>
      </c>
      <c r="B32" s="107"/>
      <c r="C32" s="48" t="s">
        <v>75</v>
      </c>
      <c r="D32" s="48"/>
      <c r="E32" s="48"/>
    </row>
    <row r="33" spans="1:5" ht="19.5" customHeight="1" thickBot="1" x14ac:dyDescent="0.25">
      <c r="A33" s="106" t="s">
        <v>18</v>
      </c>
      <c r="B33" s="106"/>
      <c r="C33" s="48"/>
      <c r="D33" s="48"/>
      <c r="E33" s="48"/>
    </row>
    <row r="34" spans="1:5" ht="13.5" thickBot="1" x14ac:dyDescent="0.25">
      <c r="A34" s="106" t="s">
        <v>19</v>
      </c>
      <c r="B34" s="106"/>
      <c r="C34" s="49" t="str">
        <f>C28</f>
        <v>31-05-2015</v>
      </c>
      <c r="D34" s="49"/>
      <c r="E34" s="49"/>
    </row>
    <row r="35" spans="1:5" ht="13.5" thickBot="1" x14ac:dyDescent="0.25">
      <c r="A35" s="106" t="s">
        <v>20</v>
      </c>
      <c r="B35" s="106"/>
      <c r="C35" s="53" t="s">
        <v>76</v>
      </c>
      <c r="D35" s="48"/>
      <c r="E35" s="48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31:E31"/>
    <mergeCell ref="A32:B32"/>
    <mergeCell ref="A33:B33"/>
    <mergeCell ref="A34:B34"/>
    <mergeCell ref="A35:B35"/>
    <mergeCell ref="U5:U7"/>
    <mergeCell ref="A26:B26"/>
    <mergeCell ref="A27:B27"/>
    <mergeCell ref="A28:B28"/>
    <mergeCell ref="A29:B29"/>
    <mergeCell ref="A25:B25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1181102362204722" right="0.47244094488188981" top="0.74803149606299213" bottom="0.74803149606299213" header="0.35433070866141736" footer="0.31496062992125984"/>
  <pageSetup paperSize="9" scale="38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2015-07-03T13:04:15Z</cp:lastPrinted>
  <dcterms:created xsi:type="dcterms:W3CDTF">2013-04-05T12:13:10Z</dcterms:created>
  <dcterms:modified xsi:type="dcterms:W3CDTF">2015-08-05T14:20:54Z</dcterms:modified>
</cp:coreProperties>
</file>