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I:\excel\Nasionale tesourie\2017-2018\Appendix B\OSA\"/>
    </mc:Choice>
  </mc:AlternateContent>
  <workbookProtection workbookPassword="F954" lockStructure="1"/>
  <bookViews>
    <workbookView xWindow="0" yWindow="0" windowWidth="15570" windowHeight="7755"/>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52511"/>
</workbook>
</file>

<file path=xl/calcChain.xml><?xml version="1.0" encoding="utf-8"?>
<calcChain xmlns="http://schemas.openxmlformats.org/spreadsheetml/2006/main">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5" i="1" s="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303" i="1"/>
  <c r="J2305" i="1" s="1"/>
  <c r="J2310" i="1"/>
  <c r="J2330" i="1"/>
  <c r="J2335" i="1"/>
  <c r="J2370" i="1"/>
  <c r="J2372"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A68" i="2" s="1"/>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A66" i="2" s="1"/>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K62" i="2" s="1"/>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M50" i="2"/>
  <c r="AN50" i="2"/>
  <c r="AO50" i="2"/>
  <c r="AH50" i="2"/>
  <c r="AJ50" i="2"/>
  <c r="AE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M18" i="2"/>
  <c r="AN18" i="2"/>
  <c r="AO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1" i="1"/>
  <c r="I2236" i="1"/>
  <c r="I2238" i="1" s="1"/>
  <c r="I2243" i="1"/>
  <c r="I2263" i="1"/>
  <c r="I2268" i="1"/>
  <c r="I2303" i="1"/>
  <c r="I2305" i="1" s="1"/>
  <c r="I2310" i="1"/>
  <c r="I2330" i="1"/>
  <c r="I2335" i="1"/>
  <c r="I2370" i="1"/>
  <c r="I2372" i="1" s="1"/>
  <c r="I2377" i="1"/>
  <c r="I2397" i="1"/>
  <c r="I2402" i="1"/>
  <c r="I2437" i="1"/>
  <c r="I2439" i="1" s="1"/>
  <c r="I2444" i="1"/>
  <c r="I2464" i="1"/>
  <c r="I2469" i="1"/>
  <c r="I2504" i="1"/>
  <c r="I2506" i="1" s="1"/>
  <c r="I2511" i="1"/>
  <c r="I2531" i="1"/>
  <c r="I2536" i="1"/>
  <c r="I2571" i="1"/>
  <c r="I2573" i="1" s="1"/>
  <c r="I2578" i="1"/>
  <c r="I2598" i="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5"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7" i="2"/>
  <c r="AK67" i="2"/>
  <c r="J2738" i="1"/>
  <c r="AO51" i="2" s="1"/>
  <c r="J3743" i="1"/>
  <c r="J2135" i="1"/>
  <c r="AC51" i="2" s="1"/>
  <c r="J1264" i="1"/>
  <c r="J661" i="1"/>
  <c r="AK65" i="2"/>
  <c r="J192" i="1"/>
  <c r="Y51" i="2" s="1"/>
  <c r="J58" i="1"/>
  <c r="AQ67" i="2"/>
  <c r="AQ65" i="2"/>
  <c r="AQ68" i="2"/>
  <c r="AQ64" i="2"/>
  <c r="AK66" i="2"/>
  <c r="AQ66" i="2"/>
  <c r="J3207" i="1"/>
  <c r="AM45" i="2"/>
  <c r="J3006" i="1"/>
  <c r="AI45" i="2"/>
  <c r="J594" i="1"/>
  <c r="J3938" i="1"/>
  <c r="Z50" i="2" l="1"/>
  <c r="AI50" i="2"/>
  <c r="AH45" i="2"/>
  <c r="AP25" i="2"/>
  <c r="AK64" i="2"/>
  <c r="AA65" i="2"/>
  <c r="AK68" i="2"/>
  <c r="AF45" i="2"/>
  <c r="AJ45" i="2"/>
  <c r="J3073" i="1"/>
  <c r="J3918" i="1"/>
  <c r="AL50" i="2"/>
  <c r="J2378" i="1"/>
  <c r="AL18" i="2"/>
  <c r="AP18" i="2"/>
  <c r="I2604" i="1"/>
  <c r="I2470" i="1"/>
  <c r="I2202" i="1"/>
  <c r="J2269" i="1"/>
  <c r="I862" i="1"/>
  <c r="I326" i="1"/>
  <c r="I3943" i="1"/>
  <c r="X50" i="2"/>
  <c r="AA50" i="2" s="1"/>
  <c r="AF50" i="2"/>
  <c r="AD50" i="2"/>
  <c r="AB50" i="2"/>
  <c r="J3584" i="1"/>
  <c r="J3249" i="1"/>
  <c r="J2914" i="1"/>
  <c r="J703" i="1"/>
  <c r="J3810" i="1"/>
  <c r="AP50" i="2"/>
  <c r="J2604" i="1"/>
  <c r="J3475" i="1"/>
  <c r="I2043" i="1"/>
  <c r="I1976" i="1"/>
  <c r="I1775" i="1"/>
  <c r="I1708" i="1"/>
  <c r="I1440" i="1"/>
  <c r="I1306" i="1"/>
  <c r="I1239" i="1"/>
  <c r="I1172" i="1"/>
  <c r="I1038" i="1"/>
  <c r="I770" i="1"/>
  <c r="I234" i="1"/>
  <c r="I100" i="1"/>
  <c r="I33" i="1"/>
  <c r="I2269" i="1"/>
  <c r="J301" i="1"/>
  <c r="J904" i="1"/>
  <c r="J1909" i="1"/>
  <c r="J1373" i="1"/>
  <c r="J1306" i="1"/>
  <c r="J1105" i="1"/>
  <c r="J1132" i="1" s="1"/>
  <c r="J1134" i="1" s="1"/>
  <c r="J1137" i="1" s="1"/>
  <c r="J1148" i="1" s="1"/>
  <c r="J3140" i="1"/>
  <c r="J3651" i="1"/>
  <c r="J3678" i="1" s="1"/>
  <c r="J3680" i="1" s="1"/>
  <c r="J3683" i="1" s="1"/>
  <c r="J3694" i="1" s="1"/>
  <c r="J2470" i="1"/>
  <c r="J3542" i="1"/>
  <c r="AL45" i="2"/>
  <c r="J1197" i="1"/>
  <c r="J1130" i="1"/>
  <c r="J1063" i="1"/>
  <c r="J2244" i="1"/>
  <c r="J3676" i="1"/>
  <c r="J3609" i="1"/>
  <c r="J2579" i="1"/>
  <c r="I3718" i="1"/>
  <c r="I2579" i="1"/>
  <c r="I2512" i="1"/>
  <c r="I2068" i="1"/>
  <c r="I2070" i="1" s="1"/>
  <c r="I2072" i="1" s="1"/>
  <c r="I2075" i="1" s="1"/>
  <c r="I2086" i="1" s="1"/>
  <c r="I1800" i="1"/>
  <c r="I1802" i="1" s="1"/>
  <c r="I1804" i="1" s="1"/>
  <c r="I1807" i="1" s="1"/>
  <c r="I1818" i="1" s="1"/>
  <c r="I1666" i="1"/>
  <c r="I1599" i="1"/>
  <c r="I1264" i="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Q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3075" i="1" s="1"/>
  <c r="J3077" i="1" s="1"/>
  <c r="J3080" i="1" s="1"/>
  <c r="J3091" i="1" s="1"/>
  <c r="J2847" i="1"/>
  <c r="J2780" i="1"/>
  <c r="J2807" i="1" s="1"/>
  <c r="J2809" i="1" s="1"/>
  <c r="J2812" i="1" s="1"/>
  <c r="J728" i="1"/>
  <c r="J730" i="1" s="1"/>
  <c r="J732" i="1" s="1"/>
  <c r="J735" i="1" s="1"/>
  <c r="J746" i="1" s="1"/>
  <c r="J3877" i="1"/>
  <c r="J3852" i="1"/>
  <c r="J2537" i="1"/>
  <c r="J3341" i="1"/>
  <c r="J3274" i="1"/>
  <c r="J502" i="1"/>
  <c r="J529" i="1" s="1"/>
  <c r="J531" i="1" s="1"/>
  <c r="J534" i="1" s="1"/>
  <c r="J545" i="1" s="1"/>
  <c r="J460" i="1"/>
  <c r="J435" i="1"/>
  <c r="J393" i="1"/>
  <c r="J326" i="1"/>
  <c r="J971" i="1"/>
  <c r="J929" i="1"/>
  <c r="J931" i="1" s="1"/>
  <c r="J933" i="1" s="1"/>
  <c r="J936" i="1" s="1"/>
  <c r="J947" i="1" s="1"/>
  <c r="J2043" i="1"/>
  <c r="J2070" i="1" s="1"/>
  <c r="J2072" i="1" s="1"/>
  <c r="J2075" i="1" s="1"/>
  <c r="J2086" i="1" s="1"/>
  <c r="J2001" i="1"/>
  <c r="J1976" i="1"/>
  <c r="J1934" i="1"/>
  <c r="J1936" i="1" s="1"/>
  <c r="J1938" i="1" s="1"/>
  <c r="J1941" i="1" s="1"/>
  <c r="J1952" i="1" s="1"/>
  <c r="J1733" i="1"/>
  <c r="J1574" i="1"/>
  <c r="J1601" i="1" s="1"/>
  <c r="J1603" i="1" s="1"/>
  <c r="J1606" i="1" s="1"/>
  <c r="J1617" i="1" s="1"/>
  <c r="J1465" i="1"/>
  <c r="J1440" i="1"/>
  <c r="J1398" i="1"/>
  <c r="J1400" i="1" s="1"/>
  <c r="J1402" i="1" s="1"/>
  <c r="J1405" i="1" s="1"/>
  <c r="J1416" i="1" s="1"/>
  <c r="J2403" i="1"/>
  <c r="J2405" i="1" s="1"/>
  <c r="J2407" i="1" s="1"/>
  <c r="J2410" i="1" s="1"/>
  <c r="J2421" i="1" s="1"/>
  <c r="J3276" i="1"/>
  <c r="J3278" i="1" s="1"/>
  <c r="J3281" i="1" s="1"/>
  <c r="J3292" i="1" s="1"/>
  <c r="I3810" i="1"/>
  <c r="I3812" i="1" s="1"/>
  <c r="I3814" i="1" s="1"/>
  <c r="I3817" i="1" s="1"/>
  <c r="I3828" i="1" s="1"/>
  <c r="I3676" i="1"/>
  <c r="I3651" i="1"/>
  <c r="I3584" i="1"/>
  <c r="I3408" i="1"/>
  <c r="I3383" i="1"/>
  <c r="I3316" i="1"/>
  <c r="I2872" i="1"/>
  <c r="I2847" i="1"/>
  <c r="I2780" i="1"/>
  <c r="I2738" i="1"/>
  <c r="I2537" i="1"/>
  <c r="I2336" i="1"/>
  <c r="I2311" i="1"/>
  <c r="I2244" i="1"/>
  <c r="I1733" i="1"/>
  <c r="I1373" i="1"/>
  <c r="I904" i="1"/>
  <c r="I728" i="1"/>
  <c r="I703" i="1"/>
  <c r="I636" i="1"/>
  <c r="I594" i="1"/>
  <c r="I502" i="1"/>
  <c r="I460" i="1"/>
  <c r="I368" i="1"/>
  <c r="I192" i="1"/>
  <c r="J259" i="1"/>
  <c r="J234" i="1"/>
  <c r="J100" i="1"/>
  <c r="J862" i="1"/>
  <c r="J837" i="1"/>
  <c r="J795" i="1"/>
  <c r="J1666" i="1"/>
  <c r="AE51" i="2" s="1"/>
  <c r="J1867" i="1"/>
  <c r="J1842" i="1"/>
  <c r="J1800" i="1"/>
  <c r="J1331" i="1"/>
  <c r="J1333" i="1" s="1"/>
  <c r="J1335" i="1" s="1"/>
  <c r="J1338" i="1" s="1"/>
  <c r="J1349" i="1" s="1"/>
  <c r="J2336" i="1"/>
  <c r="J2311" i="1"/>
  <c r="J3115" i="1"/>
  <c r="AI26" i="2" s="1"/>
  <c r="J2939" i="1"/>
  <c r="J2941" i="1" s="1"/>
  <c r="J2872" i="1"/>
  <c r="J636" i="1"/>
  <c r="J663" i="1" s="1"/>
  <c r="J665" i="1" s="1"/>
  <c r="J3785" i="1"/>
  <c r="J2671" i="1"/>
  <c r="J2646" i="1"/>
  <c r="J3408" i="1"/>
  <c r="AL51" i="2" s="1"/>
  <c r="I2539" i="1"/>
  <c r="I2541" i="1" s="1"/>
  <c r="I2544" i="1" s="1"/>
  <c r="I2555" i="1" s="1"/>
  <c r="I1735" i="1"/>
  <c r="I1737" i="1" s="1"/>
  <c r="I1740" i="1" s="1"/>
  <c r="I1751" i="1" s="1"/>
  <c r="J1775" i="1"/>
  <c r="J1507" i="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AK29" i="2"/>
  <c r="AG29" i="2"/>
  <c r="AK28" i="2"/>
  <c r="I661" i="1"/>
  <c r="I125" i="1"/>
  <c r="I127" i="1" s="1"/>
  <c r="I129" i="1" s="1"/>
  <c r="I132" i="1" s="1"/>
  <c r="I143" i="1" s="1"/>
  <c r="I3743" i="1"/>
  <c r="I3745" i="1" s="1"/>
  <c r="I3747" i="1" s="1"/>
  <c r="I3750" i="1" s="1"/>
  <c r="I3761" i="1" s="1"/>
  <c r="I2805" i="1"/>
  <c r="I2001" i="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3611" i="1"/>
  <c r="J3613" i="1" s="1"/>
  <c r="J3616" i="1" s="1"/>
  <c r="J3627" i="1" s="1"/>
  <c r="I864" i="1"/>
  <c r="I866" i="1" s="1"/>
  <c r="I869" i="1" s="1"/>
  <c r="I880" i="1" s="1"/>
  <c r="I328" i="1"/>
  <c r="I330" i="1" s="1"/>
  <c r="I333" i="1" s="1"/>
  <c r="I344" i="1" s="1"/>
  <c r="I3938" i="1"/>
  <c r="J1038" i="1"/>
  <c r="I3517" i="1"/>
  <c r="I3544" i="1" s="1"/>
  <c r="I3546" i="1" s="1"/>
  <c r="I3549" i="1" s="1"/>
  <c r="I3560" i="1" s="1"/>
  <c r="I3450" i="1"/>
  <c r="I3249" i="1"/>
  <c r="I3276" i="1" s="1"/>
  <c r="I3278" i="1" s="1"/>
  <c r="I3281" i="1" s="1"/>
  <c r="I3292" i="1" s="1"/>
  <c r="I2981" i="1"/>
  <c r="I2914" i="1"/>
  <c r="I2713" i="1"/>
  <c r="I2646" i="1"/>
  <c r="I2445" i="1"/>
  <c r="I2472" i="1" s="1"/>
  <c r="I2474" i="1" s="1"/>
  <c r="I2477" i="1" s="1"/>
  <c r="I2488" i="1" s="1"/>
  <c r="I2378" i="1"/>
  <c r="I2177" i="1"/>
  <c r="I2204" i="1" s="1"/>
  <c r="I2206" i="1" s="1"/>
  <c r="I2209" i="1" s="1"/>
  <c r="I2220" i="1" s="1"/>
  <c r="I2110" i="1"/>
  <c r="I1909" i="1"/>
  <c r="I1842" i="1"/>
  <c r="I1641" i="1"/>
  <c r="I1574" i="1"/>
  <c r="I1601" i="1" s="1"/>
  <c r="I1603" i="1" s="1"/>
  <c r="I1606" i="1" s="1"/>
  <c r="I1617" i="1" s="1"/>
  <c r="I1507" i="1"/>
  <c r="I971" i="1"/>
  <c r="I435" i="1"/>
  <c r="J998" i="1"/>
  <c r="J1000" i="1" s="1"/>
  <c r="J1003" i="1" s="1"/>
  <c r="J1014"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J125" i="1"/>
  <c r="X51" i="2" s="1"/>
  <c r="J1239" i="1"/>
  <c r="J1266" i="1" s="1"/>
  <c r="J1268" i="1" s="1"/>
  <c r="J1271" i="1" s="1"/>
  <c r="J1282" i="1" s="1"/>
  <c r="AI20" i="2"/>
  <c r="AP51" i="2"/>
  <c r="I3142" i="1"/>
  <c r="I3144" i="1" s="1"/>
  <c r="I3147" i="1" s="1"/>
  <c r="I3158" i="1" s="1"/>
  <c r="I2606" i="1"/>
  <c r="I2608" i="1" s="1"/>
  <c r="I2611" i="1" s="1"/>
  <c r="I2622" i="1" s="1"/>
  <c r="I1063" i="1"/>
  <c r="I527" i="1"/>
  <c r="J2445" i="1"/>
  <c r="AN20" i="2"/>
  <c r="I167" i="1"/>
  <c r="J3718" i="1"/>
  <c r="AP26" i="2" s="1"/>
  <c r="AP20" i="2"/>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I2338" i="1" l="1"/>
  <c r="I2340" i="1" s="1"/>
  <c r="I2343" i="1" s="1"/>
  <c r="I2354" i="1" s="1"/>
  <c r="I1936" i="1"/>
  <c r="I1938" i="1" s="1"/>
  <c r="I1941" i="1" s="1"/>
  <c r="I1952" i="1" s="1"/>
  <c r="I2003" i="1"/>
  <c r="I2005" i="1" s="1"/>
  <c r="I2008" i="1" s="1"/>
  <c r="I2019" i="1" s="1"/>
  <c r="I797" i="1"/>
  <c r="I799" i="1" s="1"/>
  <c r="I802" i="1" s="1"/>
  <c r="I813" i="1" s="1"/>
  <c r="J2338" i="1"/>
  <c r="J2340" i="1" s="1"/>
  <c r="J2343" i="1" s="1"/>
  <c r="J2354" i="1" s="1"/>
  <c r="J864" i="1"/>
  <c r="J866" i="1" s="1"/>
  <c r="J869" i="1" s="1"/>
  <c r="J880" i="1" s="1"/>
  <c r="I2271" i="1"/>
  <c r="I2273" i="1" s="1"/>
  <c r="I2276" i="1" s="1"/>
  <c r="I2287" i="1" s="1"/>
  <c r="I3879" i="1"/>
  <c r="I3881" i="1" s="1"/>
  <c r="I3884" i="1" s="1"/>
  <c r="I3895" i="1" s="1"/>
  <c r="AN26" i="2"/>
  <c r="J3812" i="1"/>
  <c r="J3814" i="1" s="1"/>
  <c r="J3817" i="1" s="1"/>
  <c r="J3828" i="1" s="1"/>
  <c r="AM51" i="2"/>
  <c r="I998" i="1"/>
  <c r="I1000" i="1" s="1"/>
  <c r="I1003" i="1" s="1"/>
  <c r="I1014" i="1" s="1"/>
  <c r="J1534" i="1"/>
  <c r="J1536" i="1" s="1"/>
  <c r="J1539" i="1" s="1"/>
  <c r="J1550" i="1" s="1"/>
  <c r="J1869" i="1"/>
  <c r="J1871" i="1" s="1"/>
  <c r="J1874" i="1" s="1"/>
  <c r="J1885" i="1" s="1"/>
  <c r="I3678" i="1"/>
  <c r="I3680" i="1" s="1"/>
  <c r="I3683" i="1" s="1"/>
  <c r="I3694" i="1" s="1"/>
  <c r="AI51" i="2"/>
  <c r="J328" i="1"/>
  <c r="J330" i="1" s="1"/>
  <c r="J333" i="1" s="1"/>
  <c r="J344" i="1" s="1"/>
  <c r="I1266" i="1"/>
  <c r="I1268" i="1" s="1"/>
  <c r="I1271" i="1" s="1"/>
  <c r="I1282" i="1" s="1"/>
  <c r="I1400" i="1"/>
  <c r="I1402" i="1" s="1"/>
  <c r="I1405" i="1" s="1"/>
  <c r="I1416" i="1" s="1"/>
  <c r="I2874" i="1"/>
  <c r="I2876" i="1" s="1"/>
  <c r="I2879" i="1" s="1"/>
  <c r="I2890" i="1" s="1"/>
  <c r="J3745" i="1"/>
  <c r="I730" i="1"/>
  <c r="I732" i="1" s="1"/>
  <c r="I735" i="1" s="1"/>
  <c r="I746" i="1" s="1"/>
  <c r="I3343" i="1"/>
  <c r="I3345" i="1" s="1"/>
  <c r="I3348" i="1" s="1"/>
  <c r="I3359" i="1" s="1"/>
  <c r="I1065" i="1"/>
  <c r="I1067" i="1" s="1"/>
  <c r="I1070" i="1" s="1"/>
  <c r="I1081" i="1" s="1"/>
  <c r="AG50" i="2"/>
  <c r="AR50" i="2" s="1"/>
  <c r="I60" i="1"/>
  <c r="I62" i="1" s="1"/>
  <c r="I65" i="1" s="1"/>
  <c r="I76" i="1" s="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Q51"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Z53" i="2"/>
  <c r="AA20" i="2"/>
  <c r="Y26" i="2"/>
  <c r="J194" i="1"/>
  <c r="J3919" i="1"/>
  <c r="J60" i="1"/>
  <c r="X26" i="2"/>
  <c r="AH55" i="2" l="1"/>
  <c r="AI58" i="2"/>
  <c r="AH53" i="2"/>
  <c r="AG51" i="2"/>
  <c r="J1670" i="1"/>
  <c r="AK26" i="2"/>
  <c r="AR45" i="2"/>
  <c r="AR51"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Q53" i="2" l="1"/>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<sst xmlns="http://schemas.openxmlformats.org/spreadsheetml/2006/main" count="21282" uniqueCount="5662">
  <si>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</si>
  <si>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</si>
  <si>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</si>
  <si>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</si>
  <si>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</si>
  <si>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</si>
  <si>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</si>
  <si>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</si>
  <si>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</si>
  <si>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</si>
  <si>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</si>
  <si>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</si>
  <si>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</si>
  <si>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</si>
  <si>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</si>
  <si>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</si>
  <si>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</si>
  <si>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</si>
  <si>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</si>
  <si>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</si>
  <si>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</si>
  <si>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</si>
  <si>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</si>
  <si>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</si>
  <si>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</si>
  <si>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</si>
  <si>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</si>
  <si>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</si>
  <si>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</si>
  <si>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</si>
  <si>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</si>
  <si>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</si>
  <si>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</si>
  <si>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</si>
  <si>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</si>
  <si>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</si>
  <si>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</si>
  <si>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</si>
  <si>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</si>
  <si>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</si>
  <si>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</si>
  <si>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</si>
  <si>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</si>
  <si>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</si>
  <si>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</si>
  <si>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</si>
  <si>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</si>
  <si>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</si>
  <si>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</si>
  <si>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</si>
  <si>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</si>
  <si>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</si>
  <si>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</si>
  <si>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</si>
  <si>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</si>
  <si>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</si>
  <si>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</si>
  <si>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</si>
  <si>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</si>
  <si>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</si>
  <si>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</si>
  <si>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</si>
  <si>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</si>
  <si>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</si>
  <si>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</si>
  <si>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</si>
  <si>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</si>
  <si>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</si>
  <si>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</si>
  <si>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</si>
  <si>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</si>
  <si>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</si>
  <si>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</si>
  <si>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</si>
  <si>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</si>
  <si>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</si>
  <si>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</si>
  <si>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</si>
  <si>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</si>
  <si>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</si>
  <si>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</si>
  <si>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</si>
  <si>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</si>
  <si>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</si>
  <si>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</si>
  <si>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</si>
  <si>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</si>
  <si>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</si>
  <si>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</si>
  <si>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</si>
  <si>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</si>
  <si>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</si>
  <si>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</si>
  <si>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</si>
  <si>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</si>
  <si>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</si>
  <si>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</si>
  <si>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</si>
  <si>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</si>
  <si>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</si>
  <si>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</si>
  <si>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</si>
  <si>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</si>
  <si>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</si>
  <si>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</si>
  <si>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</si>
  <si>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</si>
  <si>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</si>
  <si>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</si>
  <si>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</si>
  <si>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</si>
  <si>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</si>
  <si>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</si>
  <si>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</si>
  <si>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</si>
  <si>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</si>
  <si>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</si>
  <si>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</si>
  <si>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</si>
  <si>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</si>
  <si>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</si>
  <si>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</si>
  <si>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</si>
  <si>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</si>
  <si>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</si>
  <si>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</si>
  <si>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</si>
  <si>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</si>
  <si>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</si>
  <si>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</si>
  <si>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</si>
  <si>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</si>
  <si>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</si>
  <si>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</si>
  <si>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</si>
  <si>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</si>
  <si>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</si>
  <si>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</si>
  <si>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</si>
  <si>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</si>
  <si>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</si>
  <si>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</si>
  <si>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</si>
  <si>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</si>
  <si>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</si>
  <si>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</si>
  <si>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</si>
  <si>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</si>
  <si>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</si>
  <si>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</si>
  <si>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</si>
  <si>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</si>
  <si>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</si>
  <si>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</si>
  <si>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</si>
  <si>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</si>
  <si>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</si>
  <si>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</si>
  <si>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</si>
  <si>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</si>
  <si>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</si>
  <si>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</si>
  <si>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</si>
  <si>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</si>
  <si>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</si>
  <si>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</si>
  <si>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</si>
  <si>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</si>
  <si>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</si>
  <si>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</si>
  <si>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</si>
  <si>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</si>
  <si>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</si>
  <si>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</si>
  <si>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</si>
  <si>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</si>
  <si>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</si>
  <si>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</si>
  <si>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</si>
  <si>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</si>
  <si>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</si>
  <si>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</si>
  <si>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</si>
  <si>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</si>
  <si>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</si>
  <si>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</si>
  <si>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</si>
  <si>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</si>
  <si>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</si>
  <si>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</si>
  <si>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</si>
  <si>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</si>
  <si>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</si>
  <si>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</si>
  <si>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</si>
  <si>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</si>
  <si>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</si>
  <si>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</si>
  <si>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</si>
  <si>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</si>
  <si>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</si>
  <si>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</si>
  <si>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</si>
  <si>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</si>
  <si>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</si>
  <si>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</si>
  <si>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</si>
  <si>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</si>
  <si>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</si>
  <si>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</si>
  <si>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</si>
  <si>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</si>
  <si>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</si>
  <si>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</si>
  <si>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</si>
  <si>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</si>
  <si>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</si>
  <si>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</si>
  <si>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</si>
  <si>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</si>
  <si>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</si>
  <si>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</si>
  <si>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</si>
  <si>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</si>
  <si>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</si>
  <si>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</si>
  <si>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</si>
  <si>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</si>
  <si>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</si>
  <si>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</si>
  <si>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</si>
  <si>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</si>
  <si>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</si>
  <si>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</si>
  <si>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</si>
  <si>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</si>
  <si>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</si>
  <si>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</si>
  <si>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</si>
  <si>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</si>
  <si>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</si>
  <si>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</si>
  <si>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</si>
  <si>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</si>
  <si>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</si>
  <si>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</si>
  <si>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</si>
  <si>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</si>
  <si>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</si>
  <si>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</si>
  <si>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</si>
  <si>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</si>
  <si>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</si>
  <si>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</si>
  <si>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</si>
  <si>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</si>
  <si>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</si>
  <si>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</si>
  <si>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</si>
  <si>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</si>
  <si>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</si>
  <si>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</si>
  <si>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</si>
  <si>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</si>
  <si>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</si>
  <si>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</si>
  <si>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</si>
  <si>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</si>
  <si>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</si>
  <si>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</si>
  <si>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</si>
  <si>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</si>
  <si>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</si>
  <si>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</si>
  <si>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</si>
  <si>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</si>
  <si>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</si>
  <si>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</si>
  <si>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</si>
  <si>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</si>
  <si>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</si>
  <si>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</si>
  <si>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</si>
  <si>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</si>
  <si>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</si>
  <si>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</si>
  <si>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</si>
  <si>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</si>
  <si>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</si>
  <si>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</si>
  <si>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</si>
  <si>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</si>
  <si>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</si>
  <si>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</si>
  <si>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</si>
  <si>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</si>
  <si>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</si>
  <si>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</si>
  <si>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</si>
  <si>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</si>
  <si>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</si>
  <si>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</si>
  <si>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</si>
  <si>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</si>
  <si>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</si>
  <si>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</si>
  <si>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</si>
  <si>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</si>
  <si>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</si>
  <si>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</si>
  <si>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</si>
  <si>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</si>
  <si>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</si>
  <si>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</si>
  <si>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</si>
  <si>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</si>
  <si>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</si>
  <si>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</si>
  <si>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</si>
  <si>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</si>
  <si>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</si>
  <si>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</si>
  <si>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</si>
  <si>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</si>
  <si>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</si>
  <si>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</si>
  <si>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</si>
  <si>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</si>
  <si>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</si>
  <si>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</si>
  <si>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</si>
  <si>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</si>
  <si>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</si>
  <si>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</si>
  <si>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</si>
  <si>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</si>
  <si>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</si>
  <si>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</si>
  <si>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</si>
  <si>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</si>
  <si>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</si>
  <si>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</si>
  <si>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</si>
  <si>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</si>
  <si>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</si>
  <si>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</si>
  <si>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</si>
  <si>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</si>
  <si>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</si>
  <si>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</si>
  <si>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</si>
  <si>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</si>
  <si>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</si>
  <si>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</si>
  <si>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</si>
  <si>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</si>
  <si>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</si>
  <si>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</si>
  <si>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</si>
  <si>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</si>
  <si>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</si>
  <si>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</si>
  <si>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</si>
  <si>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</si>
  <si>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</si>
  <si>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</si>
  <si>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</si>
  <si>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</si>
  <si>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</si>
  <si>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</si>
  <si>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</si>
  <si>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</si>
  <si>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</si>
  <si>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</si>
  <si>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</si>
  <si>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</si>
  <si>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</si>
  <si>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</si>
  <si>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</si>
  <si>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</si>
  <si>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</si>
  <si>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</si>
  <si>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</si>
  <si>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</si>
  <si>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</si>
  <si>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</si>
  <si>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</si>
  <si>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</si>
  <si>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</si>
  <si>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</si>
  <si>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</si>
  <si>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</si>
  <si>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</si>
  <si>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</si>
  <si>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</si>
  <si>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</si>
  <si>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</si>
  <si>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</si>
  <si>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</si>
  <si>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</si>
  <si>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</si>
  <si>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</si>
  <si>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</si>
  <si>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</si>
  <si>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</si>
  <si>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</si>
  <si>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</si>
  <si>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</si>
  <si>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</si>
  <si>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</si>
  <si>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</si>
  <si>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</si>
  <si>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</si>
  <si>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</si>
  <si>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</si>
  <si>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</si>
  <si>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</si>
  <si>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</si>
  <si>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</si>
  <si>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</si>
  <si>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</si>
  <si>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</si>
  <si>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</si>
  <si>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</si>
  <si>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</si>
  <si>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</si>
  <si>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</si>
  <si>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</si>
  <si>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</si>
  <si>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</si>
  <si>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</si>
  <si>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</si>
  <si>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</si>
  <si>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</si>
  <si>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</si>
  <si>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</si>
  <si>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</si>
  <si>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</si>
  <si>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</si>
  <si>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</si>
  <si>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</si>
  <si>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</si>
  <si>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</si>
  <si>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</si>
  <si>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</si>
  <si>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</si>
  <si>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</si>
  <si>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</si>
  <si>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</si>
  <si>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</si>
  <si>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</si>
  <si>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</si>
  <si>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</si>
  <si>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</si>
  <si>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</si>
  <si>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</si>
  <si>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</si>
  <si>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</si>
  <si>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</si>
  <si>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</si>
  <si>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</si>
  <si>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</si>
  <si>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</si>
  <si>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</si>
  <si>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</si>
  <si>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</si>
  <si>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</si>
  <si>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</si>
  <si>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</si>
  <si>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</si>
  <si>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</si>
  <si>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</si>
  <si>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</si>
  <si>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</si>
  <si>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</si>
  <si>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</si>
  <si>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</si>
  <si>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</si>
  <si>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</si>
  <si>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</si>
  <si>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</si>
  <si>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</si>
  <si>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</si>
  <si>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</si>
  <si>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</si>
  <si>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</si>
  <si>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</si>
  <si>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</si>
  <si>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</si>
  <si>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</si>
  <si>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</si>
  <si>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</si>
  <si>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</si>
  <si>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</si>
  <si>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</si>
  <si>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</si>
  <si>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</si>
  <si>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</si>
  <si>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</si>
  <si>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</si>
  <si>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</si>
  <si>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</si>
  <si>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</si>
  <si>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</si>
  <si>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</si>
  <si>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</si>
  <si>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</si>
  <si>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</si>
  <si>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</si>
  <si>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</si>
  <si>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</si>
  <si>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</si>
  <si>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</si>
  <si>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</si>
  <si>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</si>
  <si>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</si>
  <si>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</si>
  <si>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</si>
  <si>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</si>
  <si>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</si>
  <si>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</si>
  <si>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</si>
  <si>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</si>
  <si>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</si>
  <si>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</si>
  <si>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</si>
  <si>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</si>
  <si>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</si>
  <si>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</si>
  <si>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</si>
  <si>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</si>
  <si>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</si>
  <si>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</si>
  <si>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</si>
  <si>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</si>
  <si>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</si>
  <si>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</si>
  <si>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</si>
  <si>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</si>
  <si>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</si>
  <si>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</si>
  <si>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</si>
  <si>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</si>
  <si>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</si>
  <si>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</si>
  <si>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</si>
  <si>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</si>
  <si>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</si>
  <si>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</si>
  <si>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</si>
  <si>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</si>
  <si>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</si>
  <si>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</si>
  <si>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</si>
  <si>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</si>
  <si>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</si>
  <si>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</si>
  <si>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</si>
  <si>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</si>
  <si>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</si>
  <si>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</si>
  <si>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</si>
  <si>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</si>
  <si>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</si>
  <si>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</si>
  <si>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</si>
  <si>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</si>
  <si>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</si>
  <si>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</si>
  <si>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</si>
  <si>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</si>
  <si>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</si>
  <si>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</si>
  <si>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</si>
  <si>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</si>
  <si>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</si>
  <si>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</si>
  <si>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</si>
  <si>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</si>
  <si>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</si>
  <si>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</si>
  <si>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</si>
  <si>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</si>
  <si>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</si>
  <si>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</si>
  <si>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</si>
  <si>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</si>
  <si>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</si>
  <si>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</si>
  <si>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</si>
  <si>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</si>
  <si>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</si>
  <si>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</si>
  <si>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</si>
  <si>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</si>
  <si>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</si>
  <si>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</si>
  <si>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</si>
  <si>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</si>
  <si>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</si>
  <si>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</si>
  <si>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</si>
  <si>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</si>
  <si>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</si>
  <si>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</si>
  <si>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</si>
  <si>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</si>
  <si>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</si>
  <si>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</si>
  <si>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</si>
  <si>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</si>
  <si>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</si>
  <si>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</si>
  <si>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</si>
  <si>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</si>
  <si>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</si>
  <si>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</si>
  <si>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</si>
  <si>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</si>
  <si>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</si>
  <si>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</si>
  <si>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</si>
  <si>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</si>
  <si>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</si>
  <si>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</si>
  <si>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</si>
  <si>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</si>
  <si>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</si>
  <si>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</si>
  <si>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</si>
  <si>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</si>
  <si>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</si>
  <si>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</si>
  <si>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</si>
  <si>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</si>
  <si>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</si>
  <si>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</si>
  <si>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</si>
  <si>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</si>
  <si>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</si>
  <si>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</si>
  <si>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</si>
  <si>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</si>
  <si>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</si>
  <si>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</si>
  <si>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</si>
  <si>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</si>
  <si>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</si>
  <si>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</si>
  <si>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</si>
  <si>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</si>
  <si>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</si>
  <si>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</si>
  <si>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</si>
  <si>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</si>
  <si>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</si>
  <si>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</si>
  <si>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</si>
  <si>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</si>
  <si>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</si>
  <si>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</si>
  <si>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</si>
  <si>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</si>
  <si>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</si>
  <si>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</si>
  <si>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</si>
  <si>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</si>
  <si>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</si>
  <si>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</si>
  <si>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</si>
  <si>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</si>
  <si>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</si>
  <si>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</si>
  <si>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</si>
  <si>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</si>
  <si>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</si>
  <si>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</si>
  <si>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</si>
  <si>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</si>
  <si>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</si>
  <si>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</si>
  <si>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</si>
  <si>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</si>
  <si>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</si>
  <si>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</si>
  <si>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</si>
  <si>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</si>
  <si>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</si>
  <si>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</si>
  <si>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</si>
  <si>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</si>
  <si>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</si>
  <si>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</si>
  <si>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</si>
  <si>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</si>
  <si>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</si>
  <si>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</si>
  <si>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</si>
  <si>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</si>
  <si>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</si>
  <si>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</si>
  <si>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</si>
  <si>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</si>
  <si>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</si>
  <si>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</si>
  <si>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</si>
  <si>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</si>
  <si>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</si>
  <si>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</si>
  <si>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</si>
  <si>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</si>
  <si>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</si>
  <si>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</si>
  <si>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</si>
  <si>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</si>
  <si>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</si>
  <si>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</si>
  <si>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</si>
  <si>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</si>
  <si>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</si>
  <si>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</si>
  <si>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</si>
  <si>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</si>
  <si>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</si>
  <si>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</si>
  <si>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</si>
  <si>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</si>
  <si>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</si>
  <si>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</si>
  <si>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</si>
  <si>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</si>
  <si>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</si>
  <si>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</si>
  <si>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</si>
  <si>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</si>
  <si>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</si>
  <si>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</si>
  <si>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</si>
  <si>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</si>
  <si>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</si>
  <si>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</si>
  <si>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</si>
  <si>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</si>
  <si>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</si>
  <si>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</si>
  <si>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</si>
  <si>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</si>
  <si>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</si>
  <si>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</si>
  <si>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</si>
  <si>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</si>
  <si>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</si>
  <si>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</si>
  <si>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</si>
  <si>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</si>
  <si>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</si>
  <si>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</si>
  <si>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</si>
  <si>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</si>
  <si>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</si>
  <si>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</si>
  <si>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</si>
  <si>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</si>
  <si>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</si>
  <si>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</si>
  <si>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</si>
  <si>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</si>
  <si>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</si>
  <si>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</si>
  <si>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</si>
  <si>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</si>
  <si>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</si>
  <si>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</si>
  <si>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</si>
  <si>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</si>
  <si>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</si>
  <si>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</si>
  <si>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</si>
  <si>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</si>
  <si>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</si>
  <si>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</si>
  <si>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</si>
  <si>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</si>
  <si>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</si>
  <si>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</si>
  <si>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</si>
  <si>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</si>
  <si>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</si>
  <si>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</si>
  <si>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</si>
  <si>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</si>
  <si>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</si>
  <si>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</si>
  <si>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</si>
  <si>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</si>
  <si>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</si>
  <si>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</si>
  <si>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</si>
  <si>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</si>
  <si>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</si>
  <si>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</si>
  <si>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</si>
  <si>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</si>
  <si>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</si>
  <si>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</si>
  <si>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</si>
  <si>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</si>
  <si>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</si>
  <si>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</si>
  <si>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</si>
  <si>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</si>
  <si>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</si>
  <si>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</si>
  <si>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</si>
  <si>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</si>
  <si>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</si>
  <si>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</si>
  <si>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</si>
  <si>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</si>
  <si>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</si>
  <si>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</si>
  <si>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</si>
  <si>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</si>
  <si>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</si>
  <si>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</si>
  <si>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</si>
  <si>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</si>
  <si>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</si>
  <si>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</si>
  <si>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</si>
  <si>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</si>
  <si>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</si>
  <si>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</si>
  <si>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</si>
  <si>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</si>
  <si>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</si>
  <si>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</si>
  <si>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</si>
  <si>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</si>
  <si>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</si>
  <si>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</si>
  <si>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</si>
  <si>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</si>
  <si>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</si>
  <si>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</si>
  <si>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</si>
  <si>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</si>
  <si>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</si>
  <si>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</si>
  <si>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</si>
  <si>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</si>
  <si>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</si>
  <si>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</si>
  <si>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</si>
  <si>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</si>
  <si>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</si>
  <si>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</si>
  <si>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</si>
  <si>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</si>
  <si>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</si>
  <si>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</si>
  <si>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</si>
  <si>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</si>
  <si>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</si>
  <si>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</si>
  <si>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</si>
  <si>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</si>
  <si>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</si>
  <si>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</si>
  <si>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</si>
  <si>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</si>
  <si>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</si>
  <si>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</si>
  <si>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</si>
  <si>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</si>
  <si>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</si>
  <si>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</si>
  <si>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</si>
  <si>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</si>
  <si>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</si>
  <si>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</si>
  <si>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</si>
  <si>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</si>
  <si>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</si>
  <si>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</si>
  <si>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</si>
  <si>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</si>
  <si>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</si>
  <si>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</si>
  <si>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</si>
  <si>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</si>
  <si>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</si>
  <si>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</si>
  <si>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</si>
  <si>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</si>
  <si>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</si>
  <si>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</si>
  <si>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</si>
  <si>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</si>
  <si>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</si>
  <si>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</si>
  <si>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</si>
  <si>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</si>
  <si>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</si>
  <si>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</si>
  <si>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</si>
  <si>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</si>
  <si>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</si>
  <si>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</si>
  <si>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</si>
  <si>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</si>
  <si>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</si>
  <si>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</si>
  <si>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</si>
  <si>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</si>
  <si>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</si>
  <si>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</si>
  <si>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</si>
  <si>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</si>
  <si>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</si>
  <si>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</si>
  <si>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</si>
  <si>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</si>
  <si>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</si>
  <si>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</si>
  <si>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</si>
  <si>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</si>
  <si>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</si>
  <si>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</si>
  <si>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</si>
  <si>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</si>
  <si>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</si>
  <si>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</si>
  <si>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</si>
  <si>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</si>
  <si>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</si>
  <si>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</si>
  <si>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</si>
  <si>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</si>
  <si>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</si>
  <si>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</si>
  <si>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</si>
  <si>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</si>
  <si>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</si>
  <si>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</si>
  <si>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</si>
  <si>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</si>
  <si>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</si>
  <si>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</si>
  <si>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</si>
  <si>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</si>
  <si>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</si>
  <si>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</si>
  <si>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</si>
  <si>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</si>
  <si>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</si>
  <si>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</si>
  <si>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</si>
  <si>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</si>
  <si>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</si>
  <si>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</si>
  <si>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</si>
  <si>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</si>
  <si>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</si>
  <si>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</si>
  <si>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</si>
  <si>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</si>
  <si>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</si>
  <si>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</si>
  <si>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</si>
  <si>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</si>
  <si>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</si>
  <si>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</si>
  <si>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</si>
  <si>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</si>
  <si>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</si>
  <si>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</si>
  <si>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</si>
  <si>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</si>
  <si>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</si>
  <si>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</si>
  <si>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</si>
  <si>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</si>
  <si>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</si>
  <si>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</si>
  <si>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</si>
  <si>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</si>
  <si>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</si>
  <si>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</si>
  <si>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</si>
  <si>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</si>
  <si>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</si>
  <si>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</si>
  <si>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</si>
  <si>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</si>
  <si>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</si>
  <si>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</si>
  <si>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</si>
  <si>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</si>
  <si>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</si>
  <si>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</si>
  <si>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</si>
  <si>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</si>
  <si>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</si>
  <si>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</si>
  <si>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</si>
  <si>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</si>
  <si>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</si>
  <si>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</si>
  <si>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</si>
  <si>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</si>
  <si>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</si>
  <si>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</si>
  <si>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</si>
  <si>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</si>
  <si>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</si>
  <si>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</si>
  <si>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</si>
  <si>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</si>
  <si>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</si>
  <si>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</si>
  <si>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</si>
  <si>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</si>
  <si>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</si>
  <si>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</si>
  <si>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</si>
  <si>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</si>
  <si>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</si>
  <si>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</si>
  <si>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</si>
  <si>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</si>
  <si>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</si>
  <si>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</si>
  <si>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</si>
  <si>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</si>
  <si>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</si>
  <si>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</si>
  <si>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</si>
  <si>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</si>
  <si>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</si>
  <si>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</si>
  <si>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</si>
  <si>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</si>
  <si>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</si>
  <si>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</si>
  <si>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</si>
  <si>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</si>
  <si>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</si>
  <si>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</si>
  <si>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</si>
  <si>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</si>
  <si>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</si>
  <si>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</si>
  <si>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</si>
  <si>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</si>
  <si>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</si>
  <si>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</si>
  <si>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</si>
  <si>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</si>
  <si>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</si>
  <si>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</si>
  <si>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</si>
  <si>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</si>
  <si>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</si>
  <si>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</si>
  <si>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</si>
  <si>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</si>
  <si>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</si>
  <si>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</si>
  <si>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</si>
  <si>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</si>
  <si>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</si>
  <si>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</si>
  <si>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</si>
  <si>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</si>
  <si>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</si>
  <si>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</si>
  <si>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</si>
  <si>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</si>
  <si>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</si>
  <si>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</si>
  <si>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</si>
  <si>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</si>
  <si>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</si>
  <si>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</si>
  <si>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</si>
  <si>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</si>
  <si>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</si>
  <si>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</si>
  <si>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</si>
  <si>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</si>
  <si>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</si>
  <si>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</si>
  <si>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</si>
  <si>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</si>
  <si>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</si>
  <si>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</si>
  <si>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</si>
  <si>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</si>
  <si>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</si>
  <si>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</si>
  <si>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</si>
  <si>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</si>
  <si>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</si>
  <si>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</si>
  <si>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</si>
  <si>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</si>
  <si>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</si>
  <si>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</si>
  <si>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</si>
  <si>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</si>
  <si>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</si>
  <si>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</si>
  <si>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</si>
  <si>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</si>
  <si>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</si>
  <si>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</si>
  <si>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</si>
  <si>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</si>
  <si>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</si>
  <si>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</si>
  <si>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</si>
  <si>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</si>
  <si>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</si>
  <si>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</si>
  <si>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</si>
  <si>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</si>
  <si>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</si>
  <si>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</si>
  <si>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</si>
  <si>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</si>
  <si>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</si>
  <si>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</si>
  <si>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</si>
  <si>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</si>
  <si>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</si>
  <si>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</si>
  <si>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</si>
  <si>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</si>
  <si>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</si>
  <si>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</si>
  <si>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</si>
  <si>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</si>
  <si>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</si>
  <si>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</si>
  <si>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</si>
  <si>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</si>
  <si>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</si>
  <si>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</si>
  <si>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</si>
  <si>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</si>
  <si>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</si>
  <si>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</si>
  <si>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</si>
  <si>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</si>
  <si>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</si>
  <si>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</si>
  <si>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</si>
  <si>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</si>
  <si>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</si>
  <si>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</si>
  <si>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</si>
  <si>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</si>
  <si>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</si>
  <si>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</si>
  <si>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</si>
  <si>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</si>
  <si>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</si>
  <si>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</si>
  <si>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</si>
  <si>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</si>
  <si>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</si>
  <si>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</si>
  <si>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</si>
  <si>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</si>
  <si>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</si>
  <si>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</si>
  <si>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</si>
  <si>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</si>
  <si>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</si>
  <si>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</si>
  <si>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</si>
  <si>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</si>
  <si>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</si>
  <si>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</si>
  <si>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</si>
  <si>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</si>
  <si>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</si>
  <si>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</si>
  <si>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</si>
  <si>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</si>
  <si>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</si>
  <si>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</si>
  <si>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</si>
  <si>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</si>
  <si>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</si>
  <si>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</si>
  <si>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</si>
  <si>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</si>
  <si>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</si>
  <si>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</si>
  <si>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</si>
  <si>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</si>
  <si>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</si>
  <si>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</si>
  <si>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</si>
  <si>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</si>
  <si>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</si>
  <si>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</si>
  <si>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</si>
  <si>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</si>
  <si>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</si>
  <si>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</si>
  <si>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</si>
  <si>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</si>
  <si>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</si>
  <si>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</si>
  <si>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</si>
  <si>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</si>
  <si>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</si>
  <si>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</si>
  <si>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</si>
  <si>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</si>
  <si>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</si>
  <si>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</si>
  <si>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</si>
  <si>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</si>
  <si>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</si>
  <si>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</si>
  <si>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</si>
  <si>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</si>
  <si>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</si>
  <si>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</si>
  <si>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</si>
  <si>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</si>
  <si>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</si>
  <si>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</si>
  <si>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</si>
  <si>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</si>
  <si>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</si>
  <si>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</si>
  <si>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</si>
  <si>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</si>
  <si>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</si>
  <si>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</si>
  <si>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</si>
  <si>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</si>
  <si>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</si>
  <si>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</si>
  <si>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</si>
  <si>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</si>
  <si>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</si>
  <si>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</si>
  <si>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</si>
  <si>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</si>
  <si>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</si>
  <si>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</si>
  <si>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</si>
  <si>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</si>
  <si>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</si>
  <si>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</si>
  <si>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</si>
  <si>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</si>
  <si>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</si>
  <si>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</si>
  <si>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</si>
  <si>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</si>
  <si>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</si>
  <si>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</si>
  <si>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</si>
  <si>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</si>
  <si>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</si>
  <si>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</si>
  <si>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</si>
  <si>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</si>
  <si>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</si>
  <si>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</si>
  <si>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</si>
  <si>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</si>
  <si>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</si>
  <si>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</si>
  <si>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</si>
  <si>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</si>
  <si>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</si>
  <si>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</si>
  <si>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</si>
  <si>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</si>
  <si>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</si>
  <si>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</si>
  <si>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</si>
  <si>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</si>
  <si>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</si>
  <si>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</si>
  <si>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</si>
  <si>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</si>
  <si>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</si>
  <si>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</si>
  <si>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</si>
  <si>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</si>
  <si>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</si>
  <si>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</si>
  <si>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</si>
  <si>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</si>
  <si>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</si>
  <si>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</si>
  <si>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</si>
  <si>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</si>
  <si>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</si>
  <si>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</si>
  <si>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</si>
  <si>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</si>
  <si>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</si>
  <si>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</si>
  <si>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</si>
  <si>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</si>
  <si>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</si>
  <si>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</si>
  <si>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</si>
  <si>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</si>
  <si>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</si>
  <si>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</si>
  <si>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</si>
  <si>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</si>
  <si>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</si>
  <si>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</si>
  <si>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</si>
  <si>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</si>
  <si>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</si>
  <si>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</si>
  <si>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</si>
  <si>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</si>
  <si>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</si>
  <si>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</si>
  <si>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</si>
  <si>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</si>
  <si>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</si>
  <si>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</si>
  <si>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</si>
  <si>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</si>
  <si>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</si>
  <si>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</si>
  <si>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</si>
  <si>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</si>
  <si>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</si>
  <si>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</si>
  <si>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</si>
  <si>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</si>
  <si>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</si>
  <si>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</si>
  <si>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</si>
  <si>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</si>
  <si>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</si>
  <si>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</si>
  <si>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</si>
  <si>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</si>
  <si>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</si>
  <si>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</si>
  <si>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</si>
  <si>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</si>
  <si>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</si>
  <si>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</si>
  <si>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</si>
  <si>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</si>
  <si>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</si>
  <si>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</si>
  <si>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</si>
  <si>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</si>
  <si>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</si>
  <si>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</si>
  <si>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</si>
  <si>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</si>
  <si>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</si>
  <si>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</si>
  <si>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</si>
  <si>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</si>
  <si>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</si>
  <si>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</si>
  <si>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</si>
  <si>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</si>
  <si>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</si>
  <si>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</si>
  <si>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</si>
  <si>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</si>
  <si>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</si>
  <si>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</si>
  <si>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</si>
  <si>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</si>
  <si>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</si>
  <si>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</si>
  <si>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</si>
  <si>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</si>
  <si>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</si>
  <si>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</si>
  <si>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</si>
  <si>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</si>
  <si>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</si>
  <si>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</si>
  <si>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</si>
  <si>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</si>
  <si>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</si>
  <si>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</si>
  <si>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</si>
  <si>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</si>
  <si>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</si>
  <si>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</si>
  <si>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</si>
  <si>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</si>
  <si>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</si>
  <si>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</si>
  <si>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</si>
  <si>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</si>
  <si>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</si>
  <si>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</si>
  <si>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</si>
  <si>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</si>
  <si>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</si>
  <si>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</si>
  <si>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</si>
  <si>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</si>
  <si>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</si>
  <si>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</si>
  <si>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</si>
  <si>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</si>
  <si>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</si>
  <si>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</si>
  <si>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</si>
  <si>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</si>
  <si>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</si>
  <si>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</si>
  <si>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</si>
  <si>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</si>
  <si>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</si>
  <si>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</si>
  <si>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</si>
  <si>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</si>
  <si>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</si>
  <si>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</si>
  <si>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</si>
  <si>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</si>
  <si>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</si>
  <si>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</si>
  <si>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</si>
  <si>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</si>
  <si>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</si>
  <si>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</si>
  <si>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</si>
  <si>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</si>
  <si>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</si>
  <si>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</si>
  <si>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</si>
  <si>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</si>
  <si>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</si>
  <si>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</si>
  <si>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</si>
  <si>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</si>
  <si>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</si>
  <si>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</si>
  <si>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</si>
  <si>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</si>
  <si>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</si>
  <si>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</si>
  <si>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</si>
  <si>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</si>
  <si>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</si>
  <si>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</si>
  <si>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</si>
  <si>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</si>
  <si>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</si>
  <si>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</si>
  <si>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</si>
  <si>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</si>
  <si>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</si>
  <si>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</si>
  <si>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</si>
  <si>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</si>
  <si>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</si>
  <si>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</si>
  <si>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</si>
  <si>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</si>
  <si>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</si>
  <si>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</si>
  <si>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</si>
  <si>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</si>
  <si>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</si>
  <si>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</si>
  <si>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</si>
  <si>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</si>
  <si>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</si>
  <si>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</si>
  <si>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</si>
  <si>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</si>
  <si>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</si>
  <si>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</si>
  <si>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</si>
  <si>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</si>
  <si>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</si>
  <si>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</si>
  <si>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</si>
  <si>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</si>
  <si>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</si>
  <si>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</si>
  <si>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</si>
  <si>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</si>
  <si>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</si>
  <si>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</si>
  <si>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</si>
  <si>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</si>
  <si>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</si>
  <si>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</si>
  <si>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</si>
  <si>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</si>
  <si>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</si>
  <si>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</si>
  <si>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</si>
  <si>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</si>
  <si>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</si>
  <si>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</si>
  <si>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</si>
  <si>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</si>
  <si>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</si>
  <si>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</si>
  <si>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</si>
  <si>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</si>
  <si>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</si>
  <si>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</si>
  <si>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</si>
  <si>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</si>
  <si>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</si>
  <si>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</si>
  <si>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</si>
  <si>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</si>
  <si>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</si>
  <si>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</si>
  <si>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</si>
  <si>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</si>
  <si>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</si>
  <si>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</si>
  <si>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</si>
  <si>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</si>
  <si>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</si>
  <si>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</si>
  <si>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</si>
  <si>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</si>
  <si>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</si>
  <si>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</si>
  <si>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</si>
  <si>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</si>
  <si>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</si>
  <si>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</si>
  <si>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</si>
  <si>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</si>
  <si>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</si>
  <si>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</si>
  <si>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</si>
  <si>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</si>
  <si>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</si>
  <si>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</si>
  <si>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</si>
  <si>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</si>
  <si>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</si>
  <si>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</si>
  <si>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</si>
  <si>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</si>
  <si>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</si>
  <si>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</si>
  <si>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</si>
  <si>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</si>
  <si>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</si>
  <si>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</si>
  <si>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</si>
  <si>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</si>
  <si>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</si>
  <si>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</si>
  <si>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</si>
  <si>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</si>
  <si>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</si>
  <si>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</si>
  <si>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</si>
  <si>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</si>
  <si>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</si>
  <si>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</si>
  <si>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</si>
  <si>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</si>
  <si>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</si>
  <si>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</si>
  <si>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</si>
  <si>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</si>
  <si>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</si>
  <si>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</si>
  <si>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</si>
  <si>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</si>
  <si>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</si>
  <si>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</si>
  <si>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</si>
  <si>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</si>
  <si>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</si>
  <si>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</si>
  <si>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</si>
  <si>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</si>
  <si>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</si>
  <si>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</si>
  <si>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</si>
  <si>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</si>
  <si>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</si>
  <si>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</si>
  <si>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</si>
  <si>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</si>
  <si>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</si>
  <si>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</si>
  <si>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</si>
  <si>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</si>
  <si>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</si>
  <si>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</si>
  <si>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</si>
  <si>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</si>
  <si>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</si>
  <si>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</si>
  <si>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</si>
  <si>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</si>
  <si>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</si>
  <si>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</si>
  <si>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</si>
  <si>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</si>
  <si>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</si>
  <si>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</si>
  <si>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</si>
  <si>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</si>
  <si>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</si>
  <si>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</si>
  <si>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</si>
  <si>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</si>
  <si>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</si>
  <si>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</si>
  <si>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</si>
  <si>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</si>
  <si>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</si>
  <si>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</si>
  <si>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</si>
  <si>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</si>
  <si>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</si>
  <si>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</si>
  <si>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</si>
  <si>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</si>
  <si>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</si>
  <si>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</si>
  <si>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</si>
  <si>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</si>
  <si>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</si>
  <si>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</si>
  <si>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</si>
  <si>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</si>
  <si>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</si>
  <si>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</si>
  <si>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</si>
  <si>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</si>
  <si>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</si>
  <si>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</si>
  <si>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</si>
  <si>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</si>
  <si>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</si>
  <si>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</si>
  <si>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</si>
  <si>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</si>
  <si>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</si>
  <si>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</si>
  <si>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</si>
  <si>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</si>
  <si>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</si>
  <si>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</si>
  <si>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</si>
  <si>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</si>
  <si>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</si>
  <si>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</si>
  <si>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</si>
  <si>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</si>
  <si>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</si>
  <si>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</si>
  <si>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</si>
  <si>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</si>
  <si>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</si>
  <si>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</si>
  <si>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</si>
  <si>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</si>
  <si>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</si>
  <si>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</si>
  <si>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</si>
  <si>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</si>
  <si>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</si>
  <si>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</si>
  <si>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</si>
  <si>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</si>
  <si>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</si>
  <si>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</si>
  <si>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</si>
  <si>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</si>
  <si>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</si>
  <si>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</si>
  <si>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</si>
  <si>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</si>
  <si>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</si>
  <si>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</si>
  <si>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</si>
  <si>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</si>
  <si>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</si>
  <si>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</si>
  <si>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</si>
  <si>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</si>
  <si>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</si>
  <si>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</si>
  <si>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</si>
  <si>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</si>
  <si>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</si>
  <si>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</si>
  <si>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</si>
  <si>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</si>
  <si>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</si>
  <si>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</si>
  <si>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</si>
  <si>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</si>
  <si>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</si>
  <si>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</si>
  <si>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</si>
  <si>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</si>
  <si>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</si>
  <si>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</si>
  <si>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</si>
  <si>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</si>
  <si>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</si>
  <si>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</si>
  <si>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</si>
  <si>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</si>
  <si>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</si>
  <si>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</si>
  <si>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</si>
  <si>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</si>
  <si>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</si>
  <si>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</si>
  <si>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</si>
  <si>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</si>
  <si>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</si>
  <si>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</si>
  <si>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</si>
  <si>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</si>
  <si>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</si>
  <si>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</si>
  <si>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</si>
  <si>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</si>
  <si>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</si>
  <si>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</si>
  <si>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</si>
  <si>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</si>
  <si>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</si>
  <si>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</si>
  <si>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</si>
  <si>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</si>
  <si>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</si>
  <si>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</si>
  <si>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</si>
  <si>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</si>
  <si>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</si>
  <si>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</si>
  <si>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</si>
  <si>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</si>
  <si>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</si>
  <si>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</si>
  <si>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</si>
  <si>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</si>
  <si>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</si>
  <si>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</si>
  <si>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</si>
  <si>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</si>
  <si>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</si>
  <si>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</si>
  <si>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</si>
  <si>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</si>
  <si>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</si>
  <si>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</si>
  <si>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</si>
  <si>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</si>
  <si>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</si>
  <si>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</si>
  <si>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</si>
  <si>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</si>
  <si>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</si>
  <si>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</si>
  <si>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</si>
  <si>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</si>
  <si>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</si>
  <si>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</si>
  <si>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</si>
  <si>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</si>
  <si>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</si>
  <si>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</si>
  <si>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</si>
  <si>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</si>
  <si>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</si>
  <si>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</si>
  <si>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</si>
  <si>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</si>
  <si>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</si>
  <si>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</si>
  <si>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</si>
  <si>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</si>
  <si>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</si>
  <si>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</si>
  <si>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</si>
  <si>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</si>
  <si>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</si>
  <si>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</si>
  <si>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</si>
  <si>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</si>
  <si>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</si>
  <si>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</si>
  <si>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</si>
  <si>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</si>
  <si>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</si>
  <si>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</si>
  <si>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</si>
  <si>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</si>
  <si>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</si>
  <si>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</si>
  <si>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</si>
  <si>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</si>
  <si>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</si>
  <si>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</si>
  <si>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</si>
  <si>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</si>
  <si>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</si>
  <si>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</si>
  <si>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</si>
  <si>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</si>
  <si>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</si>
  <si>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</si>
  <si>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</si>
  <si>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</si>
  <si>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</si>
  <si>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</si>
  <si>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</si>
  <si>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</si>
  <si>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</si>
  <si>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</si>
  <si>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</si>
  <si>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</si>
  <si>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</si>
  <si>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</si>
  <si>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</si>
  <si>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</si>
  <si>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</si>
  <si>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</si>
  <si>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</si>
  <si>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</si>
  <si>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</si>
  <si>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</si>
  <si>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</si>
  <si>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</si>
  <si>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</si>
  <si>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</si>
  <si>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</si>
  <si>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</si>
  <si>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</si>
  <si>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</si>
  <si>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</si>
  <si>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</si>
  <si>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</si>
  <si>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</si>
  <si>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</si>
  <si>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</si>
  <si>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</si>
  <si>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</si>
  <si>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</si>
  <si>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</si>
  <si>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</si>
  <si>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</si>
  <si>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</si>
  <si>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</si>
  <si>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</si>
  <si>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</si>
  <si>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</si>
  <si>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</si>
  <si>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</si>
  <si>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</si>
  <si>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</si>
  <si>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</si>
  <si>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</si>
  <si>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</si>
  <si>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</si>
  <si>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</si>
  <si>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</si>
  <si>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</si>
  <si>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</si>
  <si>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</si>
  <si>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</si>
  <si>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</si>
  <si>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</si>
  <si>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</si>
  <si>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</si>
  <si>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</si>
  <si>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</si>
  <si>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</si>
  <si>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</si>
  <si>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</si>
  <si>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</si>
  <si>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</si>
  <si>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</si>
  <si>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</si>
  <si>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</si>
  <si>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</si>
  <si>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</si>
  <si>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</si>
  <si>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</si>
  <si>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</si>
  <si>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</si>
  <si>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</si>
  <si>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</si>
  <si>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</si>
  <si>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</si>
  <si>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</si>
  <si>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</si>
  <si>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</si>
  <si>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</si>
  <si>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</si>
  <si>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</si>
  <si>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</si>
  <si>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</si>
  <si>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</si>
  <si>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</si>
  <si>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</si>
  <si>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</si>
  <si>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</si>
  <si>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</si>
  <si>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</si>
  <si>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</si>
  <si>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</si>
  <si>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</si>
  <si>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</si>
  <si>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</si>
  <si>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</si>
  <si>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</si>
  <si>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</si>
  <si>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</si>
  <si>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</si>
  <si>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</si>
  <si>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</si>
  <si>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</si>
  <si>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</si>
  <si>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</si>
  <si>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</si>
  <si>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</si>
  <si>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</si>
  <si>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</si>
  <si>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</si>
  <si>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</si>
  <si>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</si>
  <si>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</si>
  <si>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</si>
  <si>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</si>
  <si>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</si>
  <si>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</si>
  <si>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</si>
  <si>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</si>
  <si>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</si>
  <si>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</si>
  <si>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</si>
  <si>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</si>
  <si>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</si>
  <si>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</si>
  <si>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</si>
  <si>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</si>
  <si>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</si>
  <si>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</si>
  <si>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</si>
  <si>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</si>
  <si>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</si>
  <si>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</si>
  <si>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</si>
  <si>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</si>
  <si>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</si>
  <si>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</si>
  <si>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</si>
  <si>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</si>
  <si>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</si>
  <si>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</si>
  <si>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</si>
  <si>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</si>
  <si>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</si>
  <si>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</si>
  <si>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</si>
  <si>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</si>
  <si>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</si>
  <si>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</si>
  <si>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</si>
  <si>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</si>
  <si>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</si>
  <si>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</si>
  <si>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</si>
  <si>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</si>
  <si>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</si>
  <si>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</si>
  <si>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</si>
  <si>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</si>
  <si>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</si>
  <si>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</si>
  <si>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</si>
  <si>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</si>
  <si>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</si>
  <si>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</si>
  <si>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</si>
  <si>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</si>
  <si>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</si>
  <si>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</si>
  <si>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</si>
  <si>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</si>
  <si>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</si>
  <si>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</si>
  <si>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</si>
  <si>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</si>
  <si>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</si>
  <si>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</si>
  <si>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</si>
  <si>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</si>
  <si>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</si>
  <si>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</si>
  <si>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</si>
  <si>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</si>
  <si>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</si>
  <si>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</si>
  <si>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</si>
  <si>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</si>
  <si>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</si>
  <si>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</si>
  <si>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</si>
  <si>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</si>
  <si>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</si>
  <si>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</si>
  <si>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</si>
  <si>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</si>
  <si>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</si>
  <si>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</si>
  <si>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</si>
  <si>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</si>
  <si>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</si>
  <si>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</si>
  <si>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</si>
  <si>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</si>
  <si>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</si>
  <si>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</si>
  <si>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</si>
  <si>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</si>
  <si>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</si>
  <si>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</si>
  <si>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</si>
  <si>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</si>
  <si>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</si>
  <si>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</si>
  <si>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</si>
  <si>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</si>
  <si>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</si>
  <si>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</si>
  <si>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</si>
  <si>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</si>
  <si>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</si>
  <si>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</si>
  <si>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</si>
  <si>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</si>
  <si>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</si>
  <si>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</si>
  <si>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</si>
  <si>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</si>
  <si>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</si>
  <si>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</si>
  <si>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</si>
  <si>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</si>
  <si>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</si>
  <si>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</si>
  <si>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</si>
  <si>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</si>
  <si>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</si>
  <si>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</si>
  <si>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</si>
  <si>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</si>
  <si>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</si>
  <si>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</si>
  <si>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</si>
  <si>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</si>
  <si>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</si>
  <si>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</si>
  <si>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</si>
  <si>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</si>
  <si>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</si>
  <si>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</si>
  <si>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</si>
  <si>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</si>
  <si>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</si>
  <si>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</si>
  <si>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</si>
  <si>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</si>
  <si>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</si>
  <si>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</si>
  <si>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</si>
  <si>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</si>
  <si>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</si>
  <si>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</si>
  <si>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</si>
  <si>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</si>
  <si>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</si>
  <si>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</si>
  <si>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</si>
  <si>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</si>
  <si>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</si>
  <si>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</si>
  <si>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</si>
  <si>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</si>
  <si>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</si>
  <si>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</si>
  <si>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</si>
  <si>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</si>
  <si>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</si>
  <si>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</si>
  <si>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</si>
  <si>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</si>
  <si>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</si>
  <si>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</si>
  <si>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</si>
  <si>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</si>
  <si>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</si>
  <si>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</si>
  <si>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</si>
  <si>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</si>
  <si>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</si>
  <si>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</si>
  <si>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</si>
  <si>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</si>
  <si>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</si>
  <si>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</si>
  <si>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</si>
  <si>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</si>
  <si>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</si>
  <si>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</si>
  <si>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</si>
  <si>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</si>
  <si>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</si>
  <si>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</si>
  <si>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</si>
  <si>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</si>
  <si>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</si>
  <si>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</si>
  <si>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</si>
  <si>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</si>
  <si>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</si>
  <si>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</si>
  <si>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</si>
  <si>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</si>
  <si>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</si>
  <si>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</si>
  <si>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</si>
  <si>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</si>
  <si>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</si>
  <si>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</si>
  <si>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</si>
  <si>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</si>
  <si>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</si>
  <si>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</si>
  <si>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</si>
  <si>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</si>
  <si>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</si>
  <si>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</si>
  <si>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</si>
  <si>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</si>
  <si>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</si>
  <si>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</si>
  <si>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</si>
  <si>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</si>
  <si>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</si>
  <si>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</si>
  <si>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</si>
  <si>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</si>
  <si>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</si>
  <si>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</si>
  <si>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</si>
  <si>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</si>
  <si>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</si>
  <si>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</si>
  <si>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</si>
  <si>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</si>
  <si>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</si>
  <si>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</si>
  <si>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</si>
  <si>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</si>
  <si>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</si>
  <si>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</si>
  <si>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</si>
  <si>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</si>
  <si>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</si>
  <si>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</si>
  <si>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</si>
  <si>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</si>
  <si>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</si>
  <si>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</si>
  <si>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</si>
  <si>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</si>
  <si>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</si>
  <si>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</si>
  <si>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</si>
  <si>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</si>
  <si>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</si>
  <si>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</si>
  <si>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</si>
  <si>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</si>
  <si>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</si>
  <si>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</si>
  <si>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</si>
  <si>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</si>
  <si>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</si>
  <si>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</si>
  <si>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</si>
  <si>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</si>
  <si>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</si>
  <si>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</si>
  <si>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</si>
  <si>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</si>
  <si>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</si>
  <si>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</si>
  <si>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</si>
  <si>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</si>
  <si>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</si>
  <si>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</si>
  <si>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</si>
  <si>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</si>
  <si>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</si>
  <si>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</si>
  <si>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</si>
  <si>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</si>
  <si>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</si>
  <si>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</si>
  <si>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</si>
  <si>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</si>
  <si>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</si>
  <si>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</si>
  <si>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</si>
  <si>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</si>
  <si>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</si>
  <si>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</si>
  <si>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</si>
  <si>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</si>
  <si>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</si>
  <si>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</si>
  <si>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</si>
  <si>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</si>
  <si>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</si>
  <si>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</si>
  <si>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</si>
  <si>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</si>
  <si>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</si>
  <si>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</si>
  <si>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</si>
  <si>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</si>
  <si>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</si>
  <si>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</si>
  <si>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</si>
  <si>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</si>
  <si>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</si>
  <si>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</si>
  <si>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</si>
  <si>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</si>
  <si>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</si>
  <si>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</si>
  <si>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</si>
  <si>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</si>
  <si>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</si>
  <si>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</si>
  <si>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</si>
  <si>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</si>
  <si>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</si>
  <si>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</si>
  <si>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</si>
  <si>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</si>
  <si>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</si>
  <si>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</si>
  <si>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</si>
  <si>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</si>
  <si>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</si>
  <si>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</si>
  <si>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</si>
  <si>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</si>
  <si>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</si>
  <si>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</si>
  <si>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</si>
  <si>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</si>
  <si>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</si>
  <si>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</si>
  <si>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</si>
  <si>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</si>
  <si>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</si>
  <si>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</si>
  <si>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</si>
  <si>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</si>
  <si>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</si>
  <si>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</si>
  <si>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</si>
  <si>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</si>
  <si>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</si>
  <si>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</si>
  <si>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</si>
  <si>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</si>
  <si>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</si>
  <si>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</si>
  <si>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</si>
  <si>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</si>
  <si>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</si>
  <si>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</si>
  <si>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</si>
  <si>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</si>
  <si>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</si>
  <si>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</si>
  <si>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</si>
  <si>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</si>
  <si>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</si>
  <si>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</si>
  <si>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</si>
  <si>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</si>
  <si>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</si>
  <si>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</si>
  <si>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</si>
  <si>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</si>
  <si>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</si>
  <si>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</si>
  <si>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</si>
  <si>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</si>
  <si>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</si>
  <si>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</si>
  <si>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</si>
  <si>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</si>
  <si>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</si>
  <si>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</si>
  <si>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</si>
  <si>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</si>
  <si>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</si>
  <si>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</si>
  <si>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</si>
  <si>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</si>
  <si>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</si>
  <si>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</si>
  <si>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</si>
  <si>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</si>
  <si>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</si>
  <si>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</si>
  <si>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</si>
  <si>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</si>
  <si>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</si>
  <si>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</si>
  <si>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</si>
  <si>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</si>
  <si>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</si>
  <si>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</si>
  <si>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</si>
  <si>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</si>
  <si>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</si>
  <si>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</si>
  <si>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</si>
  <si>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</si>
  <si>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</si>
  <si>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</si>
  <si>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</si>
  <si>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</si>
  <si>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</si>
  <si>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</si>
  <si>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</si>
  <si>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</si>
  <si>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</si>
  <si>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</si>
  <si>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</si>
  <si>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</si>
  <si>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</si>
  <si>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</si>
  <si>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</si>
  <si>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</si>
  <si>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</si>
  <si>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</si>
  <si>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</si>
  <si>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</si>
  <si>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</si>
  <si>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</si>
  <si>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</si>
  <si>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</si>
  <si>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</si>
  <si>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</si>
  <si>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</si>
  <si>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</si>
  <si>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</si>
  <si>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</si>
  <si>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</si>
  <si>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</si>
  <si>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</si>
  <si>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</si>
  <si>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</si>
  <si>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</si>
  <si>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</si>
  <si>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</si>
  <si>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</si>
  <si>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</si>
  <si>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</si>
  <si>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</si>
  <si>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</si>
  <si>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</si>
  <si>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</si>
  <si>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</si>
  <si>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</si>
  <si>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</si>
  <si>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</si>
  <si>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</si>
  <si>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</si>
  <si>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</si>
  <si>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</si>
  <si>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</si>
  <si>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</si>
  <si>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</si>
  <si>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</si>
  <si>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</si>
  <si>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</si>
  <si>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</si>
  <si>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</si>
  <si>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</si>
  <si>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</si>
  <si>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</si>
  <si>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</si>
  <si>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</si>
  <si>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</si>
  <si>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</si>
  <si>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</si>
  <si>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</si>
  <si>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</si>
  <si>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</si>
  <si>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</si>
  <si>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</si>
  <si>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</si>
  <si>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</si>
  <si>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</si>
  <si>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</si>
  <si>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</si>
  <si>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</si>
  <si>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</si>
  <si>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</si>
  <si>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</si>
  <si>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</si>
  <si>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</si>
  <si>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</si>
  <si>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</si>
  <si>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</si>
  <si>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</si>
  <si>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</si>
  <si>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</si>
  <si>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</si>
  <si>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</si>
  <si>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</si>
  <si>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</si>
  <si>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</si>
  <si>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</si>
  <si>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</si>
  <si>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</si>
  <si>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</si>
  <si>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</si>
  <si>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</si>
  <si>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</si>
  <si>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</si>
  <si>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</si>
  <si>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</si>
  <si>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</si>
  <si>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</si>
  <si>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</si>
  <si>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</si>
  <si>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</si>
  <si>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</si>
  <si>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</si>
  <si>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</si>
  <si>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</si>
  <si>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</si>
  <si>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</si>
  <si>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</si>
  <si>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</si>
  <si>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</si>
  <si>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</si>
  <si>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</si>
  <si>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</si>
  <si>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</si>
  <si>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</si>
  <si>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</si>
  <si>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</si>
  <si>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</si>
  <si>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</si>
  <si>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</si>
  <si>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</si>
  <si>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</si>
  <si>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</si>
  <si>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</si>
  <si>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</si>
  <si>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</si>
  <si>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</si>
  <si>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</si>
  <si>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</si>
  <si>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</si>
  <si>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</si>
  <si>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</si>
  <si>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</si>
  <si>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</si>
  <si>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</si>
  <si>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</si>
  <si>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</si>
  <si>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</si>
  <si>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</si>
  <si>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</si>
  <si>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</si>
  <si>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</si>
  <si>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</si>
  <si>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</si>
  <si>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</si>
  <si>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</si>
  <si>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</si>
  <si>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</si>
  <si>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</si>
  <si>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</si>
  <si>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</si>
  <si>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</si>
  <si>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</si>
  <si>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</si>
  <si>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</si>
  <si>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</si>
  <si>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</si>
  <si>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</si>
  <si>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</si>
  <si>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</si>
  <si>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</si>
  <si>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</si>
  <si>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</si>
  <si>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</si>
  <si>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</si>
  <si>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</si>
  <si>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</si>
  <si>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</si>
  <si>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</si>
  <si>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</si>
  <si>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</si>
  <si>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</si>
  <si>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</si>
  <si>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</si>
  <si>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</si>
  <si>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</si>
  <si>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</si>
  <si>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</si>
  <si>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</si>
  <si>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</si>
  <si>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</si>
  <si>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</si>
  <si>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</si>
  <si>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</si>
  <si>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</si>
  <si>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</si>
  <si>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</si>
  <si>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</si>
  <si>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</si>
  <si>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</si>
  <si>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</si>
  <si>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</si>
  <si>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</si>
  <si>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</si>
  <si>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</si>
  <si>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</si>
  <si>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</si>
  <si>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</si>
  <si>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</si>
  <si>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</si>
  <si>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</si>
  <si>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</si>
  <si>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</si>
  <si>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</si>
  <si>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</si>
  <si>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</si>
  <si>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</si>
  <si>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</si>
  <si>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</si>
  <si>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</si>
  <si>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</si>
  <si>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</si>
  <si>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</si>
  <si>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</si>
  <si>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</si>
  <si>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</si>
  <si>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</si>
  <si>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</si>
  <si>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</si>
  <si>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</si>
  <si>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</si>
  <si>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</si>
  <si>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</si>
  <si>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</si>
  <si>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</si>
  <si>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</si>
  <si>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</si>
  <si>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</si>
  <si>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</si>
  <si>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</si>
  <si>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</si>
  <si>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</si>
  <si>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</si>
  <si>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</si>
  <si>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</si>
  <si>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</si>
  <si>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</si>
  <si>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</si>
  <si>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</si>
  <si>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</si>
  <si>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</si>
  <si>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</si>
  <si>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</si>
  <si>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</si>
  <si>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</si>
  <si>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</si>
  <si>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</si>
  <si>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</si>
  <si>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</si>
  <si>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</si>
  <si>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</si>
  <si>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</si>
  <si>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</si>
  <si>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</si>
  <si>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</si>
  <si>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</si>
  <si>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</si>
  <si>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</si>
  <si>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</si>
  <si>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</si>
  <si>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</si>
  <si>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</si>
  <si>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</si>
  <si>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</si>
  <si>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</si>
  <si>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</si>
  <si>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</si>
  <si>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</si>
  <si>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</si>
  <si>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</si>
  <si>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</si>
  <si>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</si>
  <si>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</si>
  <si>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</si>
  <si>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</si>
  <si>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</si>
  <si>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</si>
  <si>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</si>
  <si>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</si>
  <si>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</si>
  <si>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</si>
  <si>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</si>
  <si>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</si>
  <si>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</si>
  <si>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</si>
  <si>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</si>
  <si>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</si>
  <si>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</si>
  <si>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</si>
  <si>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</si>
  <si>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</si>
  <si>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</si>
  <si>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</si>
  <si>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</si>
  <si>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</si>
  <si>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</si>
  <si>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</si>
  <si>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</si>
  <si>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</si>
  <si>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</si>
  <si>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</si>
  <si>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</si>
  <si>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</si>
  <si>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</si>
  <si>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</si>
  <si>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</si>
  <si>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</si>
  <si>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</si>
  <si>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</si>
  <si>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</si>
  <si>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</si>
  <si>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</si>
  <si>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</si>
  <si>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</si>
  <si>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</si>
  <si>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</si>
  <si>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</si>
  <si>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</si>
  <si>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</si>
  <si>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</si>
  <si>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</si>
  <si>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</si>
  <si>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</si>
  <si>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</si>
  <si>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</si>
  <si>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</si>
  <si>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</si>
  <si>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</si>
  <si>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</si>
  <si>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</si>
  <si>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</si>
  <si>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</si>
  <si>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</si>
  <si>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</si>
  <si>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</si>
  <si>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</si>
  <si>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</si>
  <si>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</si>
  <si>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</si>
  <si>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</si>
  <si>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</si>
  <si>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</si>
  <si>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</si>
  <si>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</si>
  <si>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</si>
  <si>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</si>
  <si>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</si>
  <si>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</si>
  <si>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</si>
  <si>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</si>
  <si>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</si>
  <si>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</si>
  <si>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</si>
  <si>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</si>
  <si>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</si>
  <si>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</si>
  <si>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</si>
  <si>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</si>
  <si>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</si>
  <si>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</si>
  <si>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</si>
  <si>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</si>
  <si>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</si>
  <si>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</si>
  <si>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</si>
  <si>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</si>
  <si>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</si>
  <si>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</si>
  <si>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</si>
  <si>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</si>
  <si>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</si>
  <si>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</si>
  <si>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</si>
  <si>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</si>
  <si>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</si>
  <si>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</si>
  <si>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</si>
  <si>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</si>
  <si>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</si>
  <si>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</si>
  <si>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</si>
  <si>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</si>
  <si>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</si>
  <si>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</si>
  <si>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</si>
  <si>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</si>
  <si>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</si>
  <si>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</si>
  <si>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</si>
  <si>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</si>
  <si>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</si>
  <si>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</si>
  <si>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</si>
  <si>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</si>
  <si>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</si>
  <si>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</si>
  <si>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</si>
  <si>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</si>
  <si>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</si>
  <si>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</si>
  <si>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</si>
  <si>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</si>
  <si>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</si>
  <si>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</si>
  <si>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</si>
  <si>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</si>
  <si>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</si>
  <si>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</si>
  <si>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</si>
  <si>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</si>
  <si>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</si>
  <si>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</si>
  <si>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</si>
  <si>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</si>
  <si>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</si>
  <si>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</si>
  <si>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</si>
  <si>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</si>
  <si>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</si>
  <si>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</si>
  <si>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</si>
  <si>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</si>
  <si>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</si>
  <si>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</si>
  <si>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</si>
  <si>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</si>
  <si>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</si>
  <si>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</si>
  <si>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</si>
  <si>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</si>
  <si>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</si>
  <si>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</si>
  <si>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</si>
  <si>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</si>
  <si>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</si>
  <si>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</si>
  <si>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</si>
  <si>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</si>
  <si>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</si>
  <si>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</si>
  <si>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</si>
  <si>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</si>
  <si>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</si>
  <si>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</si>
  <si>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</si>
  <si>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</si>
  <si>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</si>
  <si>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</si>
  <si>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</si>
  <si>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</si>
  <si>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</si>
  <si>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</si>
  <si>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</si>
  <si>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</si>
  <si>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</si>
  <si>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</si>
  <si>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</si>
  <si>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</si>
  <si>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</si>
  <si>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</si>
  <si>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</si>
  <si>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</si>
  <si>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</si>
  <si>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</si>
  <si>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</si>
  <si>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</si>
  <si>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</si>
  <si>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</si>
  <si>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</si>
  <si>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</si>
  <si>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</si>
  <si>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</si>
  <si>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</si>
  <si>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</si>
  <si>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</si>
  <si>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</si>
  <si>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</si>
  <si>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</si>
  <si>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</si>
  <si>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</si>
  <si>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</si>
  <si>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</si>
  <si>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</si>
  <si>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</si>
  <si>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</si>
  <si>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</si>
  <si>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</si>
  <si>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</si>
  <si>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</si>
  <si>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</si>
  <si>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</si>
  <si>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</si>
  <si>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</si>
  <si>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</si>
  <si>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</si>
  <si>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</si>
  <si>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</si>
  <si>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</si>
  <si>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</si>
  <si>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</si>
  <si>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</si>
  <si>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</si>
  <si>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</si>
  <si>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</si>
  <si>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</si>
  <si>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</si>
  <si>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</si>
  <si>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</si>
  <si>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</si>
  <si>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</si>
  <si>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</si>
  <si>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</si>
  <si>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</si>
  <si>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</si>
  <si>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</si>
  <si>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</si>
  <si>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</si>
  <si>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</si>
  <si>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</si>
  <si>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</si>
  <si>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</si>
  <si>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</si>
  <si>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</si>
  <si>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</si>
  <si>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</si>
  <si>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</si>
  <si>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</si>
  <si>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</si>
  <si>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</si>
  <si>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</si>
  <si>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</si>
  <si>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</si>
  <si>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</si>
  <si>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</si>
  <si>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</si>
  <si>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</si>
  <si>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</si>
  <si>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</si>
  <si>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</si>
  <si>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</si>
  <si>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</si>
  <si>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</si>
  <si>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</si>
  <si>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</si>
  <si>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</si>
  <si>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</si>
  <si>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</si>
  <si>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</si>
  <si>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</si>
  <si>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</si>
  <si>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</si>
  <si>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</si>
  <si>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</si>
  <si>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</si>
  <si>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</si>
  <si>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</si>
  <si>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</si>
  <si>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</si>
  <si>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</si>
  <si>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</si>
  <si>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</si>
  <si>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</si>
  <si>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</si>
  <si>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</si>
  <si>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</si>
  <si>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</si>
  <si>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</si>
  <si>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</si>
  <si>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</si>
  <si>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</si>
  <si>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</si>
  <si>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</si>
  <si>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</si>
  <si>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</si>
  <si>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</si>
  <si>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</si>
  <si>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</si>
  <si>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</si>
  <si>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</si>
  <si>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</si>
  <si>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</si>
  <si>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</si>
  <si>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</si>
  <si>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</si>
  <si>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</si>
  <si>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</si>
  <si>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</si>
  <si>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</si>
  <si>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</si>
  <si>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</si>
  <si>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</si>
  <si>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</si>
  <si>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</si>
  <si>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</si>
  <si>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</si>
  <si>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</si>
  <si>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</si>
  <si>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</si>
  <si>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</si>
  <si>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</si>
  <si>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</si>
  <si>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</si>
  <si>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</si>
  <si>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</si>
  <si>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</si>
  <si>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</si>
  <si>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</si>
  <si>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</si>
  <si>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</si>
  <si>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</si>
  <si>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</si>
  <si>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</si>
  <si>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</si>
  <si>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</si>
  <si>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</si>
  <si>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</si>
  <si>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</si>
  <si>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</si>
  <si>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</si>
  <si>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</si>
  <si>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</si>
  <si>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</si>
  <si>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</si>
  <si>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</si>
  <si>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</si>
  <si>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</si>
  <si>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</si>
  <si>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</si>
  <si>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</si>
  <si>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</si>
  <si>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</si>
  <si>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</si>
  <si>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</si>
  <si>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</si>
  <si>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</si>
  <si>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</si>
  <si>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</si>
  <si>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</si>
  <si>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</si>
  <si>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</si>
  <si>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</si>
  <si>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</si>
  <si>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</si>
  <si>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</si>
  <si>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</si>
  <si>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</si>
  <si>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</si>
  <si>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</si>
  <si>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</si>
  <si>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</si>
  <si>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</si>
  <si>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</si>
  <si>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</si>
  <si>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</si>
  <si>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</si>
  <si>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</si>
  <si>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</si>
  <si>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</si>
  <si>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</si>
  <si>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</si>
  <si>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</si>
  <si>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</si>
  <si>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</si>
  <si>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</si>
  <si>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</si>
  <si>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</si>
  <si>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</si>
  <si>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</si>
  <si>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</si>
  <si>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</si>
  <si>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</si>
  <si>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</si>
  <si>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</si>
  <si>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</si>
  <si>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</si>
  <si>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</si>
  <si>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</si>
  <si>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</si>
  <si>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</si>
  <si>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</si>
  <si>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</si>
  <si>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</si>
  <si>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</si>
  <si>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</si>
  <si>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</si>
  <si>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</si>
  <si>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</si>
  <si>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</si>
  <si>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</si>
  <si>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</si>
  <si>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</si>
  <si>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</si>
  <si>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</si>
  <si>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</si>
  <si>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</si>
  <si>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</si>
  <si>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</si>
  <si>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</si>
  <si>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</si>
  <si>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</si>
  <si>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</si>
  <si>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</si>
  <si>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</si>
  <si>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</si>
  <si>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</si>
  <si>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</si>
  <si>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</si>
  <si>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</si>
  <si>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</si>
  <si>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</si>
  <si>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</si>
  <si>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</si>
  <si>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</si>
  <si>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</si>
  <si>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</si>
  <si>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</si>
  <si>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</si>
  <si>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</si>
  <si>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</si>
  <si>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</si>
  <si>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</si>
  <si>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</si>
  <si>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</si>
  <si>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</si>
  <si>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</si>
  <si>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</si>
  <si>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</si>
  <si>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</si>
  <si>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</si>
  <si>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</si>
  <si>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</si>
  <si>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</si>
  <si>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</si>
  <si>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</si>
  <si>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</si>
  <si>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</si>
  <si>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</si>
  <si>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</si>
  <si>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</si>
  <si>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</si>
  <si>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</si>
  <si>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</si>
  <si>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</si>
  <si>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</si>
  <si>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</si>
  <si>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</si>
  <si>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</si>
  <si>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</si>
  <si>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</si>
  <si>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</si>
  <si>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</si>
  <si>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</si>
  <si>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</si>
  <si>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</si>
  <si>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</si>
  <si>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</si>
  <si>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</si>
  <si>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</si>
  <si>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</si>
  <si>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</si>
  <si>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</si>
  <si>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</si>
  <si>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</si>
  <si>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</si>
  <si>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</si>
  <si>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</si>
  <si>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</si>
  <si>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</si>
  <si>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</si>
  <si>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</si>
  <si>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</si>
  <si>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</si>
  <si>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</si>
  <si>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</si>
  <si>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</si>
  <si>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</si>
  <si>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</si>
  <si>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</si>
  <si>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</si>
  <si>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</si>
  <si>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</si>
  <si>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</si>
  <si>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</si>
  <si>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</si>
  <si>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</si>
  <si>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</si>
  <si>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</si>
  <si>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</si>
  <si>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</si>
  <si>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</si>
  <si>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</si>
  <si>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</si>
  <si>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</si>
  <si>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</si>
  <si>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</si>
  <si>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</si>
  <si>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</si>
  <si>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</si>
  <si>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</si>
  <si>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</si>
  <si>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</si>
  <si>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</si>
  <si>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</si>
  <si>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</si>
  <si>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</si>
  <si>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</si>
  <si>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</si>
  <si>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</si>
  <si>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</si>
  <si>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</si>
  <si>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</si>
  <si>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</si>
  <si>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</si>
  <si>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</si>
  <si>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</si>
  <si>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</si>
  <si>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</si>
  <si>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</si>
  <si>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</si>
  <si>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</si>
  <si>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</si>
  <si>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</si>
  <si>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</si>
  <si>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</si>
  <si>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</si>
  <si>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</si>
  <si>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</si>
  <si>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</si>
  <si>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</si>
  <si>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</si>
  <si>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</si>
  <si>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</si>
  <si>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</si>
  <si>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</si>
  <si>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</si>
  <si>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</si>
  <si>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</si>
  <si>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</si>
  <si>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</si>
  <si>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</si>
  <si>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</si>
  <si>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</si>
  <si>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</si>
  <si>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</si>
  <si>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</si>
  <si>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</si>
  <si>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</si>
  <si>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</si>
  <si>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</si>
  <si>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</si>
  <si>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</si>
  <si>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</si>
  <si>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</si>
  <si>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</si>
  <si>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</si>
  <si>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</si>
  <si>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</si>
  <si>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</si>
  <si>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</si>
  <si>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</si>
  <si>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</si>
  <si>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</si>
  <si>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</si>
  <si>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</si>
  <si>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</si>
  <si>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</si>
  <si>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</si>
  <si>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</si>
  <si>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</si>
  <si>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</si>
  <si>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</si>
  <si>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</si>
  <si>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</si>
  <si>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</si>
  <si>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</si>
  <si>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</si>
  <si>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</si>
  <si>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</si>
  <si>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</si>
  <si>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</si>
  <si>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</si>
  <si>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</si>
  <si>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</si>
  <si>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</si>
  <si>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</si>
  <si>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</si>
  <si>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</si>
  <si>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</si>
  <si>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</si>
  <si>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</si>
  <si>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</si>
  <si>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</si>
  <si>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</si>
  <si>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</si>
  <si>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</si>
  <si>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</si>
  <si>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</si>
  <si>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</si>
  <si>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</si>
  <si>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</si>
  <si>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</si>
  <si>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</si>
  <si>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</si>
  <si>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</si>
  <si>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</si>
  <si>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</si>
  <si>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</si>
  <si>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</si>
  <si>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</si>
  <si>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</si>
  <si>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</si>
  <si>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</si>
  <si>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</si>
  <si>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</si>
  <si>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</si>
  <si>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</si>
  <si>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</si>
  <si>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</si>
  <si>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</si>
  <si>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</si>
  <si>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</si>
  <si>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</si>
  <si>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</si>
  <si>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</si>
  <si>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</si>
  <si>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</si>
  <si>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</si>
  <si>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</si>
  <si>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</si>
  <si>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</si>
  <si>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</si>
  <si>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</si>
  <si>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</si>
  <si>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</si>
  <si>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</si>
  <si>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</si>
  <si>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</si>
  <si>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</si>
  <si>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</si>
  <si>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</si>
  <si>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</si>
  <si>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</si>
  <si>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</si>
  <si>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</si>
  <si>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</si>
  <si>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</si>
  <si>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</si>
  <si>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</si>
  <si>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</si>
  <si>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</si>
  <si>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</si>
  <si>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</si>
  <si>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</si>
  <si>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</si>
  <si>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</si>
  <si>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</si>
  <si>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</si>
  <si>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</si>
  <si>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</si>
  <si>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</si>
  <si>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</si>
  <si>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</si>
  <si>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</si>
  <si>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</si>
  <si>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</si>
  <si>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</si>
  <si>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</si>
  <si>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</si>
  <si>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</si>
  <si>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</si>
  <si>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</si>
  <si>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</si>
  <si>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</si>
  <si>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</si>
  <si>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</si>
  <si>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</si>
  <si>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</si>
  <si>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</si>
  <si>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</si>
  <si>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</si>
  <si>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</si>
  <si>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</si>
  <si>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</si>
  <si>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</si>
  <si>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</si>
  <si>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</si>
  <si>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</si>
  <si>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</si>
  <si>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</si>
  <si>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</si>
  <si>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</si>
  <si>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</si>
  <si>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</si>
  <si>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</si>
  <si>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</si>
  <si>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</si>
  <si>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</si>
  <si>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</si>
  <si>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</si>
  <si>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</si>
  <si>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</si>
  <si>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</si>
  <si>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</si>
  <si>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</si>
  <si>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</si>
  <si>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</si>
  <si>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</si>
  <si>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</si>
  <si>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</si>
  <si>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</si>
  <si>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</si>
  <si>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</si>
  <si>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</si>
  <si>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</si>
  <si>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</si>
  <si>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</si>
  <si>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</si>
  <si>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</si>
  <si>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</si>
  <si>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</si>
  <si>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</si>
  <si>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</si>
  <si>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</si>
  <si>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</si>
  <si>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</si>
  <si>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</si>
  <si>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</si>
  <si>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</si>
  <si>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</si>
  <si>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</si>
  <si>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</si>
  <si>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</si>
  <si>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</si>
  <si>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</si>
  <si>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</si>
  <si>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</si>
  <si>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</si>
  <si>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</si>
  <si>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</si>
  <si>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</si>
  <si>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</si>
  <si>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</si>
  <si>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</si>
  <si>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</si>
  <si>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</si>
  <si>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</si>
  <si>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</si>
  <si>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</si>
  <si>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</si>
  <si>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</si>
  <si>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</si>
  <si>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</si>
  <si>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</si>
  <si>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</si>
  <si>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</si>
  <si>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</si>
  <si>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</si>
  <si>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</si>
  <si>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</si>
  <si>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</si>
  <si>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</si>
  <si>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</si>
  <si>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</si>
  <si>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</si>
  <si>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</si>
  <si>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</si>
  <si>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</si>
  <si>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</si>
  <si>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</si>
  <si>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</si>
  <si>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</si>
  <si>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</si>
  <si>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</si>
  <si>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</si>
  <si>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</si>
  <si>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</si>
  <si>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</si>
  <si>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</si>
  <si>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</si>
  <si>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</si>
  <si>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</si>
  <si>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</si>
  <si>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</si>
  <si>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</si>
  <si>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</si>
  <si>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</si>
  <si>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</si>
  <si>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</si>
  <si>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</si>
  <si>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</si>
  <si>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</si>
  <si>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</si>
  <si>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</si>
  <si>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</si>
  <si>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</si>
  <si>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</si>
  <si>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</si>
  <si>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</si>
  <si>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</si>
  <si>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</si>
  <si>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</si>
  <si>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</si>
  <si>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</si>
  <si>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</si>
  <si>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</si>
  <si>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</si>
  <si>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</si>
  <si>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</si>
  <si>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</si>
  <si>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</si>
  <si>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</si>
  <si>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</si>
  <si>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</si>
  <si>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</si>
  <si>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</si>
  <si>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</si>
  <si>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</si>
  <si>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</si>
  <si>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</si>
  <si>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</si>
  <si>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</si>
  <si>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</si>
  <si>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</si>
  <si>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</si>
  <si>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</si>
  <si>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</si>
  <si>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</si>
  <si>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</si>
  <si>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</si>
  <si>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</si>
  <si>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</si>
  <si>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</si>
  <si>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</si>
  <si>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</si>
  <si>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</si>
  <si>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</si>
  <si>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</si>
  <si>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</si>
  <si>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</si>
  <si>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</si>
  <si>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</si>
  <si>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</si>
  <si>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</si>
  <si>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</si>
  <si>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</si>
  <si>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</si>
  <si>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</si>
  <si>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</si>
  <si>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</si>
  <si>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</si>
  <si>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</si>
  <si>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</si>
  <si>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</si>
  <si>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</si>
  <si>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</si>
  <si>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</si>
  <si>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</si>
  <si>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</si>
  <si>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</si>
  <si>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</si>
  <si>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</si>
  <si>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</si>
  <si>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</si>
  <si>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</si>
  <si>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</si>
  <si>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</si>
  <si>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</si>
  <si>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</si>
  <si>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</si>
  <si>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</si>
  <si>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</si>
  <si>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</si>
  <si>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</si>
  <si>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</si>
  <si>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</si>
  <si>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</si>
  <si>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</si>
  <si>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</si>
  <si>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</si>
  <si>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</si>
  <si>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</si>
  <si>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</si>
  <si>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</si>
  <si>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</si>
  <si>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</si>
  <si>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</si>
  <si>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</si>
  <si>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</si>
  <si>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</si>
  <si>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</si>
  <si>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</si>
  <si>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</si>
  <si>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</si>
  <si>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</si>
  <si>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</si>
  <si>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</si>
  <si>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</si>
  <si>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</si>
  <si>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</si>
  <si>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</si>
  <si>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</si>
  <si>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</si>
  <si>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</si>
  <si>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</si>
  <si>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</si>
  <si>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</si>
  <si>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</si>
  <si>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</si>
  <si>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</si>
  <si>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</si>
  <si>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</si>
  <si>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</si>
  <si>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</si>
  <si>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</si>
  <si>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</si>
  <si>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</si>
  <si>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</si>
  <si>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</si>
  <si>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</si>
  <si>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</si>
  <si>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</si>
  <si>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</si>
  <si>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</si>
  <si>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</si>
  <si>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</si>
  <si>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</si>
  <si>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</si>
  <si>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</si>
  <si>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</si>
  <si>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</si>
  <si>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</si>
  <si>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</si>
  <si>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</si>
  <si>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</si>
  <si>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</si>
  <si>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</si>
  <si>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</si>
  <si>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</si>
  <si>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</si>
  <si>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</si>
  <si>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</si>
  <si>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</si>
  <si>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</si>
  <si>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</si>
  <si>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</si>
  <si>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</si>
  <si>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</si>
  <si>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</si>
  <si>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</si>
  <si>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</si>
  <si>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</si>
  <si>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</si>
  <si>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</si>
  <si>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</si>
  <si>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</si>
  <si>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</si>
  <si>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</si>
  <si>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</si>
  <si>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</si>
  <si>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</si>
  <si>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</si>
  <si>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</si>
  <si>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</si>
  <si>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</si>
  <si>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</si>
  <si>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</si>
  <si>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</si>
  <si>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</si>
  <si>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</si>
  <si>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</si>
  <si>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</si>
  <si>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</si>
  <si>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</si>
  <si>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</si>
  <si>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</si>
  <si>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</si>
  <si>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</si>
  <si>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</si>
  <si>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</si>
  <si>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</si>
  <si>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</si>
  <si>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</si>
  <si>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</si>
  <si>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</si>
  <si>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</si>
  <si>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</si>
  <si>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</si>
  <si>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</si>
  <si>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</si>
  <si>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</si>
  <si>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</si>
  <si>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</si>
  <si>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</si>
  <si>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</si>
  <si>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</si>
  <si>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</si>
  <si>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</si>
  <si>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</si>
  <si>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</si>
  <si>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</si>
  <si>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</si>
  <si>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</si>
  <si>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</si>
  <si>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</si>
  <si>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</si>
  <si>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</si>
  <si>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</si>
  <si>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</si>
  <si>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</si>
  <si>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</si>
  <si>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</si>
  <si>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</si>
  <si>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</si>
  <si>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</si>
  <si>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</si>
  <si>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</si>
  <si>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</si>
  <si>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</si>
  <si>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</si>
  <si>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</si>
  <si>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</si>
  <si>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</si>
  <si>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</si>
  <si>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</si>
  <si>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</si>
  <si>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</si>
  <si>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</si>
  <si>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</si>
  <si>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</si>
  <si>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</si>
  <si>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</si>
  <si>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</si>
  <si>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</si>
  <si>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</si>
  <si>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</si>
  <si>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</si>
  <si>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</si>
  <si>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</si>
  <si>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</si>
  <si>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</si>
  <si>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</si>
  <si>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</si>
  <si>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</si>
  <si>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</si>
  <si>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</si>
  <si>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</si>
  <si>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</si>
  <si>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</si>
  <si>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</si>
  <si>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</si>
  <si>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</si>
  <si>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</si>
  <si>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</si>
  <si>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</si>
  <si>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</si>
  <si>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</si>
  <si>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</si>
  <si>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</si>
  <si>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</si>
  <si>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</si>
  <si>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</si>
  <si>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</si>
  <si>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</si>
  <si>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</si>
  <si>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</si>
  <si>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</si>
  <si>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</si>
  <si>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</si>
  <si>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</si>
  <si>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</si>
  <si>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</si>
  <si>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</si>
  <si>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</si>
  <si>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</si>
  <si>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</si>
  <si>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</si>
  <si>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</si>
  <si>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</si>
  <si>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</si>
  <si>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</si>
  <si>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</si>
  <si>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</si>
  <si>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</si>
  <si>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</si>
  <si>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</si>
  <si>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</si>
  <si>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</si>
  <si>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</si>
  <si>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</si>
  <si>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</si>
  <si>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</si>
  <si>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</si>
  <si>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</si>
  <si>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</si>
  <si>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</si>
  <si>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</si>
  <si>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</si>
  <si>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</si>
  <si>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</si>
  <si>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</si>
  <si>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</si>
  <si>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</si>
  <si>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</si>
  <si>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</si>
  <si>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</si>
  <si>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</si>
  <si>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</si>
  <si>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</si>
  <si>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</si>
  <si>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</si>
  <si>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</si>
  <si>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</si>
  <si>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</si>
  <si>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</si>
  <si>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</si>
  <si>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</si>
  <si>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</si>
  <si>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</si>
  <si>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</si>
  <si>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</si>
  <si>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</si>
  <si>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</si>
  <si>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</si>
  <si>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</si>
  <si>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</si>
  <si>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</si>
  <si>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</si>
  <si>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</si>
  <si>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</si>
  <si>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</si>
  <si>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</si>
  <si>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</si>
  <si>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</si>
  <si>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</si>
  <si>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</si>
  <si>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</si>
  <si>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</si>
  <si>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</si>
  <si>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</si>
  <si>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</si>
  <si>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</si>
  <si>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</si>
  <si>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</si>
  <si>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</si>
  <si>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</si>
  <si>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</si>
  <si>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</si>
  <si>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</si>
  <si>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</si>
  <si>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</si>
  <si>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</si>
  <si>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</si>
  <si>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</si>
  <si>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</si>
  <si>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</si>
  <si>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</si>
  <si>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</si>
  <si>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</si>
  <si>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</si>
  <si>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</si>
  <si>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</si>
  <si>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</si>
  <si>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</si>
  <si>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</si>
  <si>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</si>
  <si>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</si>
  <si>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</si>
  <si>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</si>
  <si>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</si>
  <si>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</si>
  <si>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</si>
  <si>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</si>
  <si>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</si>
  <si>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</si>
  <si>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</si>
  <si>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</si>
  <si>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</si>
  <si>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</si>
  <si>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</si>
  <si>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</si>
  <si>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</si>
  <si>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</si>
  <si>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</si>
  <si>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</si>
  <si>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</si>
  <si>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</si>
  <si>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</si>
  <si>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</si>
  <si>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</si>
  <si>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</si>
  <si>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</si>
  <si>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</si>
  <si>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</si>
  <si>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</si>
  <si>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</si>
  <si>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</si>
  <si>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</si>
  <si>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</si>
  <si>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</si>
  <si>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</si>
  <si>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</si>
  <si>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</si>
  <si>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</si>
  <si>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</si>
  <si>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</si>
  <si>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</si>
  <si>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</si>
  <si>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</si>
  <si>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</si>
  <si>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</si>
  <si>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</si>
  <si>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</si>
  <si>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</si>
  <si>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</si>
  <si>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</si>
  <si>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</si>
  <si>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</si>
  <si>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</si>
  <si>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</si>
  <si>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</si>
  <si>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</si>
  <si>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</si>
  <si>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</si>
  <si>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</si>
  <si>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</si>
  <si>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</si>
  <si>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</si>
  <si>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</si>
  <si>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</si>
  <si>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</si>
  <si>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</si>
  <si>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</si>
  <si>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</si>
  <si>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</si>
  <si>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</si>
  <si>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</si>
  <si>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</si>
  <si>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</si>
  <si>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</si>
  <si>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</si>
  <si>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</si>
  <si>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</si>
  <si>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</si>
  <si>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</si>
  <si>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</si>
  <si>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</si>
  <si>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</si>
  <si>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</si>
  <si>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</si>
  <si>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</si>
  <si>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</si>
  <si>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</si>
  <si>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</si>
  <si>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</si>
  <si>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</si>
  <si>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</si>
  <si>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</si>
  <si>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</si>
  <si>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</si>
  <si>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</si>
  <si>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</si>
  <si>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</si>
  <si>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</si>
  <si>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</si>
  <si>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</si>
  <si>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</si>
  <si>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</si>
  <si>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</si>
  <si>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</si>
  <si>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</si>
  <si>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</si>
  <si>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</si>
  <si>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</si>
  <si>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</si>
  <si>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</si>
  <si>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</si>
  <si>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</si>
  <si>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</si>
  <si>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</si>
  <si>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</si>
  <si>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</si>
  <si>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</si>
  <si>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</si>
  <si>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</si>
  <si>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</si>
  <si>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</si>
  <si>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</si>
  <si>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</si>
  <si>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</si>
  <si>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</si>
  <si>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</si>
  <si>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</si>
  <si>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</si>
  <si>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</si>
  <si>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</si>
  <si>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</si>
  <si>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</si>
  <si>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</si>
  <si>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</si>
  <si>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</si>
  <si>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</si>
  <si>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</si>
  <si>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</si>
  <si>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</si>
  <si>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</si>
  <si>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</si>
  <si>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</si>
  <si>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</si>
  <si>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</si>
  <si>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</si>
  <si>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</si>
  <si>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</si>
  <si>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</si>
  <si>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</si>
  <si>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</si>
  <si>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</si>
  <si>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</si>
  <si>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</si>
  <si>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</si>
  <si>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</si>
  <si>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</si>
  <si>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</si>
  <si>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</si>
  <si>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</si>
  <si>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</si>
  <si>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</si>
  <si>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</si>
  <si>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</si>
  <si>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</si>
  <si>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</si>
  <si>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</si>
  <si>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</si>
  <si>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</si>
  <si>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</si>
  <si>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</si>
  <si>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</si>
  <si>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</si>
  <si>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</si>
  <si>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</si>
  <si>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</si>
  <si>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</si>
  <si>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</si>
  <si>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</si>
  <si>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</si>
  <si>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</si>
  <si>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</si>
  <si>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</si>
  <si>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</si>
  <si>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</si>
  <si>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</si>
  <si>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</si>
  <si>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</si>
  <si>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</si>
  <si>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</si>
  <si>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</si>
  <si>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</si>
  <si>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</si>
  <si>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</si>
  <si>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</si>
  <si>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</si>
  <si>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</si>
  <si>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</si>
  <si>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</si>
  <si>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</si>
  <si>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</si>
  <si>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</si>
  <si>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</si>
  <si>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</si>
  <si>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</si>
  <si>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</si>
  <si>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</si>
  <si>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</si>
  <si>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</si>
  <si>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</si>
  <si>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</si>
  <si>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</si>
  <si>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</si>
  <si>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</si>
  <si>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</si>
  <si>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</si>
  <si>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</si>
  <si>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</si>
  <si>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</si>
  <si>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</si>
  <si>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</si>
  <si>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</si>
  <si>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</si>
  <si>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</si>
  <si>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</si>
  <si>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</si>
  <si>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</si>
  <si>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</si>
  <si>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</si>
  <si>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</si>
  <si>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</si>
  <si>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</si>
  <si>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</si>
  <si>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</si>
  <si>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</si>
  <si>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</si>
  <si>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</si>
  <si>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</si>
  <si>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</si>
  <si>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</si>
  <si>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</si>
  <si>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</si>
  <si>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</si>
  <si>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</si>
  <si>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</si>
  <si>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</si>
  <si>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</si>
  <si>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</si>
  <si>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</si>
  <si>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</si>
  <si>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</si>
  <si>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</si>
  <si>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</si>
  <si>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</si>
  <si>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</si>
  <si>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</si>
  <si>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</si>
  <si>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</si>
  <si>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</si>
  <si>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</si>
  <si>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</si>
  <si>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</si>
  <si>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</si>
  <si>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</si>
  <si>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</si>
  <si>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</si>
  <si>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</si>
  <si>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</si>
  <si>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</si>
  <si>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</si>
  <si>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</si>
  <si>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</si>
  <si>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</si>
  <si>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</si>
  <si>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</si>
  <si>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</si>
  <si>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</si>
  <si>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</si>
  <si>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</si>
  <si>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</si>
  <si>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</si>
  <si>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</si>
  <si>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</si>
  <si>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</si>
  <si>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</si>
  <si>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</si>
  <si>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</si>
  <si>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</si>
  <si>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</si>
  <si>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</si>
  <si>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</si>
  <si>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</si>
  <si>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</si>
  <si>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</si>
  <si>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</si>
  <si>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</si>
  <si>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</si>
  <si>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</si>
  <si>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</si>
  <si>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</si>
  <si>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</si>
  <si>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</si>
  <si>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</si>
  <si>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</si>
  <si>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</si>
  <si>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</si>
  <si>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</si>
  <si>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</si>
  <si>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</si>
  <si>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</si>
  <si>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</si>
  <si>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</si>
  <si>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</si>
  <si>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</si>
  <si>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</si>
  <si>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</si>
  <si>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</si>
  <si>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</si>
  <si>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</si>
  <si>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</si>
  <si>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</si>
  <si>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</si>
  <si>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</si>
  <si>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</si>
  <si>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</si>
  <si>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</si>
  <si>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</si>
  <si>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</si>
  <si>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</si>
  <si>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</si>
  <si>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</si>
  <si>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</si>
  <si>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</si>
  <si>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</si>
  <si>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</si>
  <si>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</si>
  <si>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</si>
  <si>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</si>
  <si>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</si>
  <si>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</si>
  <si>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</si>
  <si>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</si>
  <si>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</si>
  <si>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</si>
  <si>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</si>
  <si>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</si>
  <si>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</si>
  <si>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</si>
  <si>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</si>
  <si>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</si>
  <si>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</si>
  <si>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</si>
  <si>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</si>
  <si>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</si>
  <si>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</si>
  <si>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</si>
  <si>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</si>
  <si>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</si>
  <si>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</si>
  <si>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</si>
  <si>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</si>
  <si>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</si>
  <si>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</si>
  <si>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</si>
  <si>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</si>
  <si>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</si>
  <si>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</si>
  <si>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</si>
  <si>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</si>
  <si>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</si>
  <si>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</si>
  <si>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</si>
  <si>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</si>
  <si>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</si>
  <si>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</si>
  <si>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</si>
  <si>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</si>
  <si>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</si>
  <si>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</si>
  <si>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</si>
  <si>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</si>
  <si>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</si>
  <si>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</si>
  <si>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</si>
  <si>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</si>
  <si>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</si>
  <si>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</si>
  <si>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</si>
  <si>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</si>
  <si>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</si>
  <si>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</si>
  <si>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</si>
  <si>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</si>
  <si>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</si>
  <si>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</si>
  <si>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</si>
  <si>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</si>
  <si>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</si>
  <si>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</si>
  <si>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</si>
  <si>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</si>
  <si>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</si>
  <si>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</si>
  <si>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</si>
  <si>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</si>
  <si>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</si>
  <si>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</si>
  <si>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</si>
  <si>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</si>
  <si>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</si>
  <si>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</si>
  <si>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</si>
  <si>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</si>
  <si>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</si>
  <si>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</si>
  <si>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</si>
  <si>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</si>
  <si>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</si>
  <si>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</si>
  <si>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</si>
  <si>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</si>
  <si>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</si>
  <si>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</si>
  <si>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</si>
  <si>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</si>
  <si>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</si>
  <si>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</si>
  <si>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</si>
  <si>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</si>
  <si>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</si>
  <si>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</si>
  <si>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</si>
  <si>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</si>
  <si>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</si>
  <si>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</si>
  <si>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</si>
  <si>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</si>
  <si>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</si>
  <si>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</si>
  <si>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</si>
  <si>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</si>
  <si>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</si>
  <si>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</si>
  <si>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</si>
  <si>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</si>
  <si>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</si>
  <si>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</si>
  <si>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</si>
  <si>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</si>
  <si>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</si>
  <si>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</si>
  <si>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</si>
  <si>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</si>
  <si>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</si>
  <si>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</si>
  <si>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</si>
  <si>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</si>
  <si>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</si>
  <si>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</si>
  <si>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</si>
  <si>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</si>
  <si>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</si>
  <si>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</si>
  <si>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</si>
  <si>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</si>
  <si>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</si>
  <si>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</si>
  <si>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</si>
  <si>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</si>
  <si>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</si>
  <si>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</si>
  <si>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</si>
  <si>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</si>
  <si>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</si>
  <si>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</si>
  <si>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</si>
  <si>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</si>
  <si>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</si>
  <si>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</si>
  <si>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</si>
  <si>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</si>
  <si>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</si>
  <si>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</si>
  <si>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</si>
  <si>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</si>
  <si>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</si>
  <si>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</si>
  <si>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</si>
  <si>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</si>
  <si>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</si>
  <si>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</si>
  <si>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</si>
  <si>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</si>
  <si>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</si>
  <si>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</si>
  <si>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</si>
  <si>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</si>
  <si>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</si>
  <si>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</si>
  <si>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</si>
  <si>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</si>
  <si>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</si>
  <si>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</si>
  <si>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</si>
  <si>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</si>
  <si>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</si>
  <si>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</si>
  <si>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</si>
  <si>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</si>
  <si>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</si>
  <si>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</si>
  <si>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</si>
  <si>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</si>
  <si>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</si>
  <si>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</si>
  <si>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</si>
  <si>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</si>
  <si>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</si>
  <si>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</si>
  <si>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</si>
  <si>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</si>
  <si>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</si>
  <si>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</si>
  <si>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</si>
  <si>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</si>
  <si>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</si>
  <si>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</si>
  <si>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</si>
  <si>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</si>
  <si>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</si>
  <si>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</si>
  <si>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</si>
  <si>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</si>
  <si>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</si>
  <si>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</si>
  <si>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</si>
  <si>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</si>
  <si>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</si>
  <si>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</si>
  <si>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</si>
  <si>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</si>
  <si>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</si>
  <si>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</si>
  <si>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</si>
  <si>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</si>
  <si>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</si>
  <si>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</si>
  <si>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</si>
  <si>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</si>
  <si>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</si>
  <si>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</si>
  <si>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</si>
  <si>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</si>
  <si>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</si>
  <si>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</si>
  <si>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</si>
  <si>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</si>
  <si>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</si>
  <si>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</si>
  <si>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</si>
  <si>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</si>
  <si>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</si>
  <si>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</si>
  <si>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</si>
  <si>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</si>
  <si>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</si>
  <si>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</si>
  <si>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</si>
  <si>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</si>
  <si>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</si>
  <si>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</si>
  <si>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</si>
  <si>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</si>
  <si>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</si>
  <si>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</si>
  <si>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</si>
  <si>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</si>
  <si>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</si>
  <si>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</si>
  <si>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</si>
  <si>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</si>
  <si>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</si>
  <si>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</si>
  <si>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</si>
  <si>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</si>
  <si>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</si>
  <si>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</si>
  <si>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</si>
  <si>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</si>
  <si>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</si>
  <si>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</si>
  <si>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</si>
  <si>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</si>
  <si>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</si>
  <si>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</si>
  <si>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</si>
  <si>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</si>
  <si>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</si>
  <si>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</si>
  <si>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</si>
  <si>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</si>
  <si>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</si>
  <si>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</si>
  <si>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</si>
  <si>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</si>
  <si>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</si>
  <si>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</si>
  <si>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</si>
  <si>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</si>
  <si>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</si>
  <si>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</si>
  <si>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</si>
  <si>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</si>
  <si>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</si>
  <si>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</si>
  <si>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</si>
  <si>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</si>
  <si>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</si>
  <si>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</si>
  <si>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</si>
  <si>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</si>
  <si>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</si>
  <si>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</si>
  <si>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</si>
  <si>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</si>
  <si>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</si>
  <si>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</si>
  <si>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</si>
  <si>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</si>
  <si>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</si>
  <si>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</si>
  <si>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</si>
  <si>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</si>
  <si>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</si>
  <si>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</si>
  <si>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</si>
  <si>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</si>
  <si>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</si>
  <si>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</si>
  <si>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</si>
  <si>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</si>
  <si>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</si>
  <si>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</si>
  <si>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</si>
  <si>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</si>
  <si>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</si>
  <si>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</si>
  <si>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</si>
  <si>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</si>
  <si>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</si>
  <si>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</si>
  <si>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</si>
  <si>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</si>
  <si>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</si>
  <si>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</si>
  <si>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</si>
  <si>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</si>
  <si>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</si>
  <si>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</si>
  <si>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</si>
  <si>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</si>
  <si>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</si>
  <si>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</si>
  <si>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</si>
  <si>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</si>
  <si>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</si>
  <si>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</si>
  <si>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</si>
  <si>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</si>
  <si>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</si>
  <si>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</si>
  <si>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</si>
  <si>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</si>
  <si>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</si>
  <si>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</si>
  <si>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</si>
  <si>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</si>
  <si>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</si>
  <si>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</si>
  <si>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</si>
  <si>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</si>
  <si>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</si>
  <si>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</si>
  <si>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</si>
  <si>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</si>
  <si>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</si>
  <si>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</si>
  <si>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</si>
  <si>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</si>
  <si>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</si>
  <si>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</si>
  <si>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</si>
  <si>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</si>
  <si>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</si>
  <si>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</si>
  <si>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</si>
  <si>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</si>
  <si>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</si>
  <si>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</si>
  <si>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</si>
  <si>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</si>
  <si>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</si>
  <si>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</si>
  <si>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</si>
  <si>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</si>
  <si>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</si>
  <si>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</si>
  <si>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</si>
  <si>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</si>
  <si>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</si>
  <si>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</si>
  <si>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</si>
  <si>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</si>
  <si>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</si>
  <si>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</si>
  <si>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</si>
  <si>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</si>
  <si>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</si>
  <si>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</si>
  <si>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</si>
  <si>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</si>
  <si>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</si>
  <si>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</si>
  <si>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</si>
  <si>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</si>
  <si>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</si>
  <si>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</si>
  <si>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</si>
  <si>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</si>
  <si>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</si>
  <si>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</si>
  <si>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</si>
  <si>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</si>
  <si>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</si>
  <si>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</si>
  <si>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</si>
  <si>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</si>
  <si>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</si>
  <si>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</si>
  <si>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</si>
  <si>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</si>
  <si>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</si>
  <si>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</si>
  <si>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</si>
  <si>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</si>
  <si>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</si>
  <si>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</si>
  <si>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</si>
  <si>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</si>
  <si>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</si>
  <si>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</si>
  <si>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</si>
  <si>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</si>
  <si>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</si>
  <si>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</si>
  <si>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</si>
  <si>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</si>
  <si>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</si>
  <si>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</si>
  <si>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</si>
  <si>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</si>
  <si>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</si>
  <si>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</si>
  <si>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</si>
  <si>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</si>
  <si>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</si>
  <si>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</si>
  <si>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</si>
  <si>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</si>
  <si>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</si>
  <si>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</si>
  <si>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</si>
  <si>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</si>
  <si>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</si>
  <si>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</si>
  <si>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</si>
  <si>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</si>
  <si>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</si>
  <si>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</si>
  <si>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</si>
  <si>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</si>
  <si>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</si>
  <si>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</si>
  <si>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</si>
  <si>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</si>
  <si>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</si>
  <si>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</si>
  <si>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</si>
  <si>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</si>
  <si>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</si>
  <si>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</si>
  <si>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</si>
  <si>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</si>
  <si>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</si>
  <si>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</si>
  <si>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</si>
  <si>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</si>
  <si>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</si>
  <si>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</si>
  <si>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</si>
  <si>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</si>
  <si>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</si>
  <si>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</si>
  <si>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</si>
  <si>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</si>
  <si>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</si>
  <si>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</si>
  <si>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</si>
  <si>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</si>
  <si>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</si>
  <si>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</si>
  <si>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</si>
  <si>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</si>
  <si>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</si>
  <si>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</si>
  <si>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</si>
  <si>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</si>
  <si>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</si>
  <si>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</si>
  <si>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</si>
  <si>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</si>
  <si>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</si>
  <si>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</si>
  <si>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</si>
  <si>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</si>
  <si>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</si>
  <si>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</si>
  <si>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</si>
  <si>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</si>
  <si>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</si>
  <si>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</si>
  <si>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</si>
  <si>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</si>
  <si>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</si>
  <si>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</si>
  <si>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</si>
  <si>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</si>
  <si>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</si>
  <si>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</si>
  <si>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</si>
  <si>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</si>
  <si>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</si>
  <si>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</si>
  <si>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</si>
  <si>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</si>
  <si>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</si>
  <si>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</si>
  <si>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</si>
  <si>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</si>
  <si>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</si>
  <si>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</si>
  <si>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</si>
  <si>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</si>
  <si>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</si>
  <si>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</si>
  <si>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</si>
  <si>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</si>
  <si>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</si>
  <si>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</si>
  <si>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</si>
  <si>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</si>
  <si>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</si>
  <si>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</si>
  <si>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</si>
  <si>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</si>
  <si>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</si>
  <si>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</si>
  <si>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</si>
  <si>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</si>
  <si>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</si>
  <si>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</si>
  <si>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</si>
  <si>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</si>
  <si>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</si>
  <si>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</si>
  <si>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</si>
  <si>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</si>
  <si>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</si>
  <si>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</si>
  <si>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</si>
  <si>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</si>
  <si>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</si>
  <si>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</si>
  <si>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</si>
  <si>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</si>
  <si>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</si>
  <si>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</si>
  <si>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</si>
  <si>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</si>
  <si>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</si>
  <si>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</si>
  <si>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</si>
  <si>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</si>
  <si>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</si>
  <si>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</si>
  <si>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</si>
  <si>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</si>
  <si>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</si>
  <si>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</si>
  <si>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</si>
  <si>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</si>
  <si>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</si>
  <si>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</si>
  <si>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</si>
  <si>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</si>
  <si>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</si>
  <si>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</si>
  <si>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</si>
  <si>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</si>
  <si>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</si>
  <si>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</si>
  <si>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</si>
  <si>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</si>
  <si>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</si>
  <si>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</si>
  <si>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</si>
  <si>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</si>
  <si>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</si>
  <si>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</si>
  <si>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</si>
  <si>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</si>
  <si>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</si>
  <si>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</si>
  <si>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</si>
  <si>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</si>
  <si>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</si>
  <si>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</si>
  <si>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</si>
  <si>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</si>
  <si>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</si>
  <si>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</si>
  <si>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</si>
  <si>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</si>
  <si>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</si>
  <si>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</si>
  <si>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</si>
  <si>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</si>
  <si>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</si>
  <si>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</si>
  <si>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</si>
  <si>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</si>
  <si>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</si>
  <si>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</si>
  <si>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</si>
  <si>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</si>
  <si>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</si>
  <si>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</si>
  <si>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</si>
  <si>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</si>
  <si>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</si>
  <si>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</si>
  <si>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</si>
  <si>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</si>
  <si>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</si>
  <si>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</si>
  <si>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</si>
  <si>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</si>
  <si>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</si>
  <si>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</si>
  <si>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</si>
  <si>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</si>
  <si>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</si>
  <si>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</si>
  <si>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</si>
  <si>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</si>
  <si>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</si>
  <si>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</si>
  <si>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</si>
  <si>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</si>
  <si>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</si>
  <si>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</si>
  <si>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</si>
  <si>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</si>
  <si>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</si>
  <si>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</si>
  <si>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</si>
  <si>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</si>
  <si>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</si>
  <si>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</si>
  <si>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</si>
  <si>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</si>
  <si>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</si>
  <si>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</si>
  <si>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</si>
  <si>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</si>
  <si>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</si>
  <si>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</si>
  <si>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</si>
  <si>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</si>
  <si>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</si>
  <si>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</si>
  <si>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</si>
  <si>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</si>
  <si>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</si>
  <si>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</si>
  <si>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</si>
  <si>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</si>
  <si>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</si>
  <si>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</si>
  <si>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</si>
  <si>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</si>
  <si>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</si>
  <si>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</si>
  <si>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</si>
  <si>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</si>
  <si>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</si>
  <si>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</si>
  <si>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</si>
  <si>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</si>
  <si>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</si>
  <si>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</si>
  <si>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</si>
  <si>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</si>
  <si>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</si>
  <si>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</si>
  <si>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</si>
  <si>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</si>
  <si>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</si>
  <si>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</si>
  <si>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</si>
  <si>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</si>
  <si>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</si>
  <si>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</si>
  <si>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</si>
  <si>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</si>
  <si>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</si>
  <si>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</si>
  <si>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</si>
  <si>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</si>
  <si>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</si>
  <si>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</si>
  <si>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</si>
  <si>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</si>
  <si>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</si>
  <si>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</si>
  <si>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</si>
  <si>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</si>
  <si>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</si>
  <si>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</si>
  <si>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</si>
  <si>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</si>
  <si>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</si>
  <si>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</si>
  <si>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</si>
  <si>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</si>
  <si>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</si>
  <si>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</si>
  <si>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</si>
  <si>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</si>
  <si>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</si>
  <si>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</si>
  <si>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</si>
  <si>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</si>
  <si>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</si>
  <si>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</si>
  <si>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</si>
  <si>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</si>
  <si>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</si>
  <si>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</si>
  <si>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</si>
  <si>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</si>
  <si>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</si>
  <si>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</si>
  <si>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</si>
  <si>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</si>
  <si>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</si>
  <si>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</si>
  <si>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</si>
  <si>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</si>
  <si>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</si>
  <si>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</si>
  <si>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</si>
  <si>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</si>
  <si>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</si>
  <si>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</si>
  <si>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</si>
  <si>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</si>
  <si>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</si>
  <si>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</si>
  <si>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</si>
  <si>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</si>
  <si>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</si>
  <si>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</si>
  <si>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</si>
  <si>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</si>
  <si>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</si>
  <si>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</si>
  <si>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</si>
  <si>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</si>
  <si>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</si>
  <si>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</si>
  <si>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</si>
  <si>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</si>
  <si>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</si>
  <si>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</si>
  <si>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</si>
  <si>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</si>
  <si>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</si>
  <si>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</si>
  <si>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</si>
  <si>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</si>
  <si>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</si>
  <si>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</si>
  <si>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</si>
  <si>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</si>
  <si>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</si>
  <si>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</si>
  <si>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</si>
  <si>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</si>
  <si>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</si>
  <si>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</si>
  <si>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</si>
  <si>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</si>
  <si>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</si>
  <si>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</si>
  <si>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</si>
  <si>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</si>
  <si>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</si>
  <si>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</si>
  <si>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</si>
  <si>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</si>
  <si>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</si>
  <si>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</si>
  <si>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</si>
  <si>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</si>
  <si>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</si>
  <si>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</si>
  <si>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</si>
  <si>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</si>
  <si>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</si>
  <si>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</si>
  <si>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</si>
  <si>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</si>
  <si>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</si>
  <si>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</si>
  <si>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</si>
  <si>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</si>
  <si>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</si>
  <si>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</si>
  <si>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</si>
  <si>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</si>
  <si>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</si>
  <si>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</si>
  <si>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</si>
  <si>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</si>
  <si>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</si>
  <si>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</si>
  <si>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</si>
  <si>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</si>
  <si>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</si>
  <si>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</si>
  <si>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</si>
  <si>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</si>
  <si>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</si>
  <si>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</si>
  <si>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</si>
  <si>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</si>
  <si>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</si>
  <si>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</si>
  <si>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</si>
  <si>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</si>
  <si>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</si>
  <si>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</si>
  <si>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</si>
  <si>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</si>
  <si>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</si>
  <si>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</si>
  <si>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</si>
  <si>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</si>
  <si>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</si>
  <si>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</si>
  <si>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</si>
  <si>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</si>
  <si>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</si>
  <si>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</si>
  <si>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</si>
  <si>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</si>
  <si>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</si>
  <si>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</si>
  <si>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</si>
  <si>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</si>
  <si>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</si>
  <si>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</si>
  <si>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</si>
  <si>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</si>
  <si>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</si>
  <si>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</si>
  <si>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</si>
  <si>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</si>
  <si>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</si>
  <si>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</si>
  <si>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</si>
  <si>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</si>
  <si>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</si>
  <si>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</si>
  <si>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</si>
  <si>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</si>
  <si>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</si>
  <si>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</si>
  <si>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</si>
  <si>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</si>
  <si>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</si>
  <si>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</si>
  <si>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</si>
  <si>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</si>
  <si>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</si>
  <si>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</si>
  <si>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</si>
  <si>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</si>
  <si>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</si>
  <si>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</si>
  <si>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</si>
  <si>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</si>
  <si>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</si>
  <si>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</si>
  <si>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</si>
  <si>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</si>
  <si>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</si>
  <si>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</si>
  <si>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</si>
  <si>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</si>
  <si>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</si>
  <si>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</si>
  <si>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</si>
  <si>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</si>
  <si>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</si>
  <si>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</si>
  <si>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</si>
  <si>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</si>
  <si>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</si>
  <si>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</si>
  <si>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</si>
  <si>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</si>
  <si>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</si>
  <si>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</si>
  <si>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</si>
  <si>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</si>
  <si>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</si>
  <si>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</si>
  <si>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</si>
  <si>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</si>
  <si>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</si>
  <si>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</si>
  <si>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</si>
  <si>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</si>
  <si>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</si>
  <si>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</si>
  <si>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</si>
  <si>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</si>
  <si>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</si>
  <si>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</si>
  <si>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</si>
  <si>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</si>
  <si>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</si>
  <si>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</si>
  <si>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</si>
  <si>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</si>
  <si>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</si>
  <si>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</si>
  <si>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</si>
  <si>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</si>
  <si>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</si>
  <si>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</si>
  <si>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</si>
  <si>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</si>
  <si>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</si>
  <si>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</si>
  <si>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</si>
  <si>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</si>
  <si>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</si>
  <si>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</si>
  <si>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</si>
  <si>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</si>
  <si>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</si>
  <si>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</si>
  <si>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</si>
  <si>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</si>
  <si>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</si>
  <si>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</si>
  <si>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</si>
  <si>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</si>
  <si>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</si>
  <si>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</si>
  <si>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</si>
  <si>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</si>
  <si>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</si>
  <si>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</si>
  <si>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</si>
  <si>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</si>
  <si>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</si>
  <si>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</si>
  <si>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</si>
  <si>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</si>
  <si>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</si>
  <si>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</si>
  <si>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</si>
  <si>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</si>
  <si>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</si>
  <si>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</si>
  <si>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</si>
  <si>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</si>
  <si>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</si>
  <si>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</si>
  <si>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</si>
  <si>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</si>
  <si>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</si>
  <si>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</si>
  <si>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</si>
  <si>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</si>
  <si>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</si>
  <si>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</si>
  <si>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</si>
  <si>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</si>
  <si>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</si>
  <si>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</si>
  <si>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</si>
  <si>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</si>
  <si>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</si>
  <si>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</si>
  <si>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</si>
  <si>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</si>
  <si>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</si>
  <si>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</si>
  <si>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</si>
  <si>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</si>
  <si>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</si>
  <si>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</si>
  <si>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</si>
  <si>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</si>
  <si>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</si>
  <si>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</si>
  <si>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</si>
  <si>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</si>
  <si>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</si>
  <si>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</si>
  <si>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</si>
  <si>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</si>
  <si>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</si>
  <si>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</si>
  <si>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</si>
  <si>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</si>
  <si>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</si>
  <si>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</si>
  <si>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</si>
  <si>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</si>
  <si>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</si>
  <si>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</si>
  <si>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</si>
  <si>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</si>
  <si>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</si>
  <si>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</si>
  <si>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</si>
  <si>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</si>
  <si>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</si>
  <si>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</si>
  <si>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</si>
  <si>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</si>
  <si>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</si>
  <si>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</si>
  <si>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</si>
  <si>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</si>
  <si>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</si>
  <si>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</si>
  <si>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</si>
  <si>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</si>
  <si>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</si>
  <si>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</si>
  <si>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</si>
  <si>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</si>
  <si>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</si>
  <si>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</si>
  <si>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</si>
  <si>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</si>
  <si>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</si>
  <si>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</si>
  <si>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</si>
  <si>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</si>
  <si>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</si>
  <si>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</si>
  <si>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</si>
  <si>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</si>
  <si>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</si>
  <si>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</si>
  <si>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</si>
  <si>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</si>
  <si>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</si>
  <si>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</si>
  <si>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</si>
  <si>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</si>
  <si>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</si>
  <si>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</si>
  <si>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</si>
  <si>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</si>
  <si>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</si>
  <si>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</si>
  <si>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</si>
  <si>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</si>
  <si>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</si>
  <si>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</si>
  <si>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</si>
  <si>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</si>
  <si>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</si>
  <si>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</si>
  <si>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</si>
  <si>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</si>
  <si>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</si>
  <si>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</si>
  <si>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</si>
  <si>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</si>
  <si>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</si>
  <si>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</si>
  <si>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</si>
  <si>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</si>
  <si>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</si>
  <si>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</si>
  <si>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</si>
  <si>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</si>
  <si>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</si>
  <si>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</si>
  <si>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</si>
  <si>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</si>
  <si>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</si>
  <si>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</si>
  <si>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</si>
  <si>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</si>
  <si>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</si>
  <si>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</si>
  <si>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</si>
  <si>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</si>
  <si>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</si>
  <si>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</si>
  <si>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</si>
  <si>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</si>
  <si>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</si>
  <si>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</si>
  <si>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</si>
  <si>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</si>
  <si>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</si>
  <si>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</si>
  <si>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</si>
  <si>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</si>
  <si>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</si>
  <si>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</si>
  <si>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</si>
  <si>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</si>
  <si>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</si>
  <si>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</si>
  <si>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</si>
  <si>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</si>
  <si>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</si>
  <si>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</si>
  <si>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</si>
  <si>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</si>
  <si>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</si>
  <si>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</si>
  <si>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</si>
  <si>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</si>
  <si>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</si>
  <si>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</si>
  <si>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</si>
  <si>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</si>
  <si>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</si>
  <si>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</si>
  <si>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</si>
  <si>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</si>
  <si>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</si>
  <si>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</si>
  <si>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</si>
  <si>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</si>
  <si>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</si>
  <si>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</si>
  <si>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</si>
  <si>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</si>
  <si>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</si>
  <si>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</si>
  <si>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</si>
  <si>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</si>
  <si>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</si>
  <si>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</si>
  <si>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</si>
  <si>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</si>
  <si>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</si>
  <si>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</si>
  <si>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</si>
  <si>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</si>
  <si>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</si>
  <si>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</si>
  <si>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</si>
  <si>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</si>
  <si>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</si>
  <si>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</si>
  <si>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</si>
  <si>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</si>
  <si>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</si>
  <si>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</si>
  <si>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</si>
  <si>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</si>
  <si>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</si>
  <si>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</si>
  <si>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</si>
  <si>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</si>
  <si>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</si>
  <si>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</si>
  <si>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</si>
  <si>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</si>
  <si>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</si>
  <si>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</si>
  <si>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</si>
  <si>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</si>
  <si>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</si>
  <si>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</si>
  <si>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</si>
  <si>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</si>
  <si>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</si>
  <si>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</si>
  <si>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</si>
  <si>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</si>
  <si>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</si>
  <si>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</si>
  <si>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</si>
  <si>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</si>
  <si>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</si>
  <si>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</si>
  <si>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</si>
  <si>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</si>
  <si>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</si>
  <si>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</si>
  <si>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</si>
  <si>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</si>
  <si>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</si>
  <si>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</si>
  <si>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</si>
  <si>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</si>
  <si>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</si>
  <si>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</si>
  <si>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</si>
  <si>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</si>
  <si>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</si>
  <si>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</si>
  <si>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</si>
  <si>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</si>
  <si>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</si>
  <si>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</si>
  <si>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</si>
  <si>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</si>
  <si>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</si>
  <si>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</si>
  <si>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</si>
  <si>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</si>
  <si>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</si>
  <si>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</si>
  <si>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</si>
  <si>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</si>
  <si>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</si>
  <si>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</si>
  <si>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</si>
  <si>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</si>
  <si>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</si>
  <si>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</si>
  <si>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</si>
  <si>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</si>
  <si>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</si>
  <si>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</si>
  <si>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</si>
  <si>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</si>
  <si>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</si>
  <si>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</si>
  <si>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</si>
  <si>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</si>
  <si>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</si>
  <si>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</si>
  <si>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</si>
  <si>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</si>
  <si>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</si>
  <si>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</si>
  <si>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</si>
  <si>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</si>
  <si>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</si>
  <si>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</si>
  <si>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</si>
  <si>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</si>
  <si>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</si>
  <si>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</si>
  <si>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</si>
  <si>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</si>
  <si>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</si>
  <si>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</si>
  <si>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</si>
  <si>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</si>
  <si>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</si>
  <si>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</si>
  <si>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</si>
  <si>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</si>
  <si>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</si>
  <si>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</si>
  <si>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</si>
  <si>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</si>
  <si>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</si>
  <si>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</si>
  <si>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</si>
  <si>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</si>
  <si>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</si>
  <si>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</si>
  <si>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</si>
  <si>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</si>
  <si>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</si>
  <si>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</si>
  <si>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</si>
  <si>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</si>
  <si>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</si>
  <si>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</si>
  <si>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</si>
  <si>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</si>
  <si>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</si>
  <si>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</si>
  <si>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</si>
  <si>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</si>
  <si>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</si>
  <si>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</si>
  <si>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</si>
  <si>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</si>
  <si>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</si>
  <si>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</si>
  <si>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</si>
  <si>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</si>
  <si>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</si>
  <si>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</si>
  <si>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</si>
  <si>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</si>
  <si>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</si>
  <si>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</si>
  <si>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</si>
  <si>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</si>
  <si>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</si>
  <si>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</si>
  <si>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</si>
  <si>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</si>
  <si>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</si>
  <si>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</si>
  <si>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</si>
  <si>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</si>
  <si>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</si>
  <si>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</si>
  <si>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</si>
  <si>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</si>
  <si>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</si>
  <si>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</si>
  <si>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</si>
  <si>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</si>
  <si>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</si>
  <si>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</si>
  <si>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</si>
  <si>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</si>
  <si>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</si>
  <si>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</si>
  <si>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</si>
  <si>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</si>
  <si>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</si>
  <si>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</si>
  <si>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</si>
  <si>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</si>
  <si>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</si>
  <si>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</si>
  <si>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</si>
  <si>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</si>
  <si>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</si>
  <si>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</si>
  <si>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</si>
  <si>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</si>
  <si>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</si>
  <si>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</si>
  <si>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</si>
  <si>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</si>
  <si>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</si>
  <si>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</si>
  <si>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</si>
  <si>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</si>
  <si>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</si>
  <si>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</si>
  <si>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</si>
  <si>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</si>
  <si>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</si>
  <si>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</si>
  <si>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</si>
  <si>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</si>
  <si>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</si>
  <si>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</si>
  <si>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</si>
  <si>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</si>
  <si>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</si>
  <si>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</si>
  <si>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</si>
  <si>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</si>
  <si>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</si>
  <si>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</si>
  <si>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</si>
  <si>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</si>
  <si>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</si>
  <si>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</si>
  <si>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</si>
  <si>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</si>
  <si>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</si>
  <si>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</si>
  <si>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</si>
  <si>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</si>
  <si>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</si>
  <si>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</si>
  <si>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</si>
  <si>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</si>
  <si>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</si>
  <si>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</si>
  <si>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</si>
  <si>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</si>
  <si>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</si>
  <si>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</si>
  <si>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</si>
  <si>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</si>
  <si>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</si>
  <si>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</si>
  <si>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</si>
  <si>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</si>
  <si>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</si>
  <si>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</si>
  <si>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</si>
  <si>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</si>
  <si>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</si>
  <si>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</si>
  <si>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</si>
  <si>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</si>
  <si>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</si>
  <si>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</si>
  <si>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</si>
  <si>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</si>
  <si>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</si>
  <si>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</si>
  <si>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</si>
  <si>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</si>
  <si>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</si>
  <si>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</si>
  <si>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</si>
  <si>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</si>
  <si>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</si>
  <si>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</si>
  <si>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</si>
  <si>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</si>
  <si>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</si>
  <si>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</si>
  <si>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</si>
  <si>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</si>
  <si>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</si>
  <si>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</si>
  <si>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</si>
  <si>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</si>
  <si>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</si>
  <si>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</si>
  <si>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</si>
  <si>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</si>
  <si>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</si>
  <si>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</si>
  <si>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</si>
  <si>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</si>
  <si>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</si>
  <si>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</si>
  <si>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</si>
  <si>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</si>
  <si>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</si>
  <si>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</si>
  <si>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</si>
  <si>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</si>
  <si>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</si>
  <si>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</si>
  <si>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</si>
  <si>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</si>
  <si>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</si>
  <si>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</si>
  <si>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</si>
  <si>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</si>
  <si>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</si>
  <si>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</si>
  <si>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</si>
  <si>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</si>
  <si>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</si>
  <si>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</si>
  <si>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</si>
  <si>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</si>
  <si>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</si>
  <si>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</si>
  <si>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</si>
  <si>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</si>
  <si>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</si>
  <si>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</si>
  <si>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</si>
  <si>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</si>
  <si>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</si>
  <si>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</si>
  <si>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</si>
  <si>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</si>
  <si>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</si>
  <si>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</si>
  <si>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</si>
  <si>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</si>
  <si>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</si>
  <si>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</si>
  <si>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</si>
  <si>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</si>
  <si>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</si>
  <si>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</si>
  <si>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</si>
  <si>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</si>
  <si>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</si>
  <si>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</si>
  <si>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</si>
  <si>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</si>
  <si>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</si>
  <si>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</si>
  <si>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</si>
  <si>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</si>
  <si>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</si>
  <si>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</si>
  <si>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</si>
  <si>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</si>
  <si>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</si>
  <si>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</si>
  <si>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</si>
  <si>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</si>
  <si>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</si>
  <si>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</si>
  <si>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M08 Feb</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</si>
</sst>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10"/>
      <color indexed="12"/>
      <name val="ARIAL"/>
    </font>
    <font>
      <sz val="10"/>
      <color indexed="10"/>
      <name val="ARIAL"/>
    </font>
    <font>
      <sz val="10"/>
      <color indexed="8"/>
      <name val="ARIAL"/>
    </font>
    <font>
      <sz val="10"/>
      <color indexed="17"/>
      <name val="ARIAL"/>
    </font>
    <font>
      <b/>
      <sz val="10"/>
      <color indexed="8"/>
      <name val="ARIAL"/>
    </font>
    <font>
      <sz val="8"/>
      <color rgb="FF000000"/>
      <name val="ARIAL"/>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970"/>
  <sheetViews>
    <sheetView tabSelected="1" zoomScale="73" zoomScaleNormal="73" workbookViewId="0">
      <selection activeCell="K49" sqref="K49"/>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M08 Feb</v>
      </c>
      <c r="J9" s="20" t="str">
        <f>CONCATENATE("Actual Month ",B10)</f>
        <v>Actual Month M08 Feb</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NC074_OSA_2018_M08</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540248.26</v>
      </c>
      <c r="J15" s="22">
        <v>540248.26</v>
      </c>
      <c r="K15" s="12" t="s">
        <v>4669</v>
      </c>
      <c r="R15" s="17">
        <v>2009</v>
      </c>
      <c r="S15" s="27" t="s">
        <v>4029</v>
      </c>
      <c r="T15" s="12" t="s">
        <v>4295</v>
      </c>
    </row>
    <row r="16" spans="1:21" ht="12.95" customHeight="1" x14ac:dyDescent="0.2">
      <c r="E16" s="5" t="s">
        <v>4651</v>
      </c>
      <c r="G16" s="5" t="s">
        <v>4670</v>
      </c>
      <c r="H16" s="9" t="s">
        <v>4671</v>
      </c>
      <c r="I16" s="22">
        <v>100.73</v>
      </c>
      <c r="J16" s="22">
        <v>100.73</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900</v>
      </c>
      <c r="J18" s="22">
        <v>900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241164.31</v>
      </c>
      <c r="J21" s="22">
        <v>241164.31</v>
      </c>
      <c r="K21" s="12" t="s">
        <v>4687</v>
      </c>
      <c r="R21" s="17">
        <v>2015</v>
      </c>
      <c r="S21" s="27" t="s">
        <v>4035</v>
      </c>
      <c r="T21" s="12" t="s">
        <v>4301</v>
      </c>
    </row>
    <row r="22" spans="5:20" ht="12.95" customHeight="1" x14ac:dyDescent="0.2">
      <c r="E22" s="5" t="s">
        <v>4651</v>
      </c>
      <c r="G22" s="5" t="s">
        <v>4688</v>
      </c>
      <c r="H22" s="9" t="s">
        <v>4689</v>
      </c>
      <c r="I22" s="22">
        <v>0</v>
      </c>
      <c r="J22" s="22">
        <v>0</v>
      </c>
      <c r="K22" s="12" t="s">
        <v>4690</v>
      </c>
      <c r="R22" s="17">
        <v>2016</v>
      </c>
      <c r="S22" s="27" t="s">
        <v>4036</v>
      </c>
      <c r="T22" s="12" t="s">
        <v>4302</v>
      </c>
    </row>
    <row r="23" spans="5:20" ht="12.95" customHeight="1" x14ac:dyDescent="0.2">
      <c r="E23" s="5" t="s">
        <v>4651</v>
      </c>
      <c r="G23" s="5" t="s">
        <v>4691</v>
      </c>
      <c r="H23" s="9" t="s">
        <v>4692</v>
      </c>
      <c r="I23" s="22">
        <v>40</v>
      </c>
      <c r="J23" s="22">
        <v>40</v>
      </c>
      <c r="K23" s="12" t="s">
        <v>4693</v>
      </c>
      <c r="R23" s="17">
        <v>2017</v>
      </c>
      <c r="S23" s="27" t="s">
        <v>4037</v>
      </c>
      <c r="T23" s="12" t="s">
        <v>4303</v>
      </c>
    </row>
    <row r="24" spans="5:20" ht="12.95" customHeight="1" x14ac:dyDescent="0.2">
      <c r="E24" s="5" t="s">
        <v>4651</v>
      </c>
      <c r="G24" s="5" t="s">
        <v>4694</v>
      </c>
      <c r="H24" s="9" t="s">
        <v>4695</v>
      </c>
      <c r="I24" s="22">
        <v>0</v>
      </c>
      <c r="J24" s="22">
        <v>0</v>
      </c>
      <c r="K24" s="12" t="s">
        <v>4696</v>
      </c>
      <c r="R24" s="17">
        <v>2018</v>
      </c>
      <c r="S24" s="27" t="s">
        <v>4038</v>
      </c>
      <c r="T24" s="12" t="s">
        <v>4304</v>
      </c>
    </row>
    <row r="25" spans="5:20" ht="12.95" customHeight="1" x14ac:dyDescent="0.2">
      <c r="E25" s="5" t="s">
        <v>4651</v>
      </c>
      <c r="G25" s="3" t="s">
        <v>4697</v>
      </c>
      <c r="H25" s="10" t="s">
        <v>4698</v>
      </c>
      <c r="I25" s="23">
        <f>SUM(I11:I24)</f>
        <v>782453.3</v>
      </c>
      <c r="J25" s="23">
        <f>SUM(J11:J24)</f>
        <v>782453.3</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782453.3</v>
      </c>
      <c r="J27" s="23">
        <f>+J25-(J26*$I$1)</f>
        <v>782453.3</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782453.3</v>
      </c>
      <c r="J33" s="23">
        <f>+J27+J32</f>
        <v>782453.3</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345374</v>
      </c>
      <c r="J35" s="22">
        <v>345374</v>
      </c>
      <c r="K35" s="12" t="s">
        <v>1549</v>
      </c>
      <c r="S35" s="27" t="s">
        <v>4049</v>
      </c>
      <c r="T35" s="12" t="s">
        <v>4315</v>
      </c>
    </row>
    <row r="36" spans="5:20" ht="12.95" customHeight="1" x14ac:dyDescent="0.2">
      <c r="E36" s="5" t="s">
        <v>4651</v>
      </c>
      <c r="G36" s="5" t="s">
        <v>1550</v>
      </c>
      <c r="H36" s="9" t="s">
        <v>1551</v>
      </c>
      <c r="I36" s="22">
        <v>37524</v>
      </c>
      <c r="J36" s="22">
        <v>37524</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275254</v>
      </c>
      <c r="J39" s="22">
        <v>275254</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254</v>
      </c>
      <c r="J46" s="22">
        <v>254</v>
      </c>
      <c r="K46" s="12" t="s">
        <v>1582</v>
      </c>
      <c r="S46" s="27" t="s">
        <v>4060</v>
      </c>
      <c r="T46" s="12" t="s">
        <v>4326</v>
      </c>
    </row>
    <row r="47" spans="5:20" ht="12.95" customHeight="1" x14ac:dyDescent="0.2">
      <c r="E47" s="5" t="s">
        <v>4651</v>
      </c>
      <c r="G47" s="5" t="s">
        <v>1583</v>
      </c>
      <c r="H47" s="9" t="s">
        <v>1584</v>
      </c>
      <c r="I47" s="22">
        <v>152533</v>
      </c>
      <c r="J47" s="22">
        <v>152533</v>
      </c>
      <c r="K47" s="12" t="s">
        <v>1585</v>
      </c>
      <c r="S47" s="27" t="s">
        <v>4061</v>
      </c>
      <c r="T47" s="12" t="s">
        <v>4327</v>
      </c>
    </row>
    <row r="48" spans="5:20" ht="12.95" customHeight="1" x14ac:dyDescent="0.2">
      <c r="E48" s="5" t="s">
        <v>4651</v>
      </c>
      <c r="G48" s="5" t="s">
        <v>1586</v>
      </c>
      <c r="H48" s="9" t="s">
        <v>1587</v>
      </c>
      <c r="I48" s="22">
        <v>106271</v>
      </c>
      <c r="J48" s="22">
        <v>106271</v>
      </c>
      <c r="K48" s="12" t="s">
        <v>1588</v>
      </c>
      <c r="S48" s="27" t="s">
        <v>4062</v>
      </c>
      <c r="T48" s="12" t="s">
        <v>4328</v>
      </c>
    </row>
    <row r="49" spans="5:20" ht="12.95" customHeight="1" x14ac:dyDescent="0.2">
      <c r="E49" s="5" t="s">
        <v>4651</v>
      </c>
      <c r="G49" s="5" t="s">
        <v>1589</v>
      </c>
      <c r="H49" s="9" t="s">
        <v>1590</v>
      </c>
      <c r="I49" s="22">
        <v>108260</v>
      </c>
      <c r="J49" s="22">
        <v>108260</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1025470</v>
      </c>
      <c r="J52" s="23">
        <f>SUM(J35:J51)</f>
        <v>1025470</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1025470</v>
      </c>
      <c r="J58" s="23">
        <f>+J52+J57</f>
        <v>1025470</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-243016.69999999995</v>
      </c>
      <c r="J60" s="23">
        <f>+J33-(J58*$I$1)</f>
        <v>-243016.69999999995</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-243016.69999999995</v>
      </c>
      <c r="J62" s="23">
        <f>+J60-(J61*$I$1)</f>
        <v>-243016.69999999995</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-243016.69999999995</v>
      </c>
      <c r="J65" s="23">
        <f>SUM(J62:J64)</f>
        <v>-243016.69999999995</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-243016.69999999995</v>
      </c>
      <c r="J76" s="23">
        <f>+J65+SUM(J67:J75)</f>
        <v>-243016.69999999995</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18791.900000000001</v>
      </c>
      <c r="J146" s="22">
        <v>18791.900000000001</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5017</v>
      </c>
      <c r="J148" s="22">
        <v>5017</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1615</v>
      </c>
      <c r="J153" s="22">
        <v>1615</v>
      </c>
      <c r="K153" s="12" t="s">
        <v>1753</v>
      </c>
      <c r="S153" s="27" t="s">
        <v>4159</v>
      </c>
      <c r="T153" s="12" t="s">
        <v>4366</v>
      </c>
    </row>
    <row r="154" spans="5:20" ht="12.95" customHeight="1" x14ac:dyDescent="0.2">
      <c r="E154" s="5" t="s">
        <v>1743</v>
      </c>
      <c r="G154" s="5" t="s">
        <v>4682</v>
      </c>
      <c r="H154" s="9" t="s">
        <v>4683</v>
      </c>
      <c r="I154" s="22">
        <v>13303.77</v>
      </c>
      <c r="J154" s="22">
        <v>13303.77</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121654.63</v>
      </c>
      <c r="J157" s="22">
        <v>121654.63</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160382.29999999999</v>
      </c>
      <c r="J159" s="23">
        <f>SUM(J145:J158)</f>
        <v>160382.29999999999</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160382.29999999999</v>
      </c>
      <c r="J161" s="23">
        <f>+J159-(J160*$I$1)</f>
        <v>160382.29999999999</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160382.29999999999</v>
      </c>
      <c r="J167" s="23">
        <f>+J161+J166</f>
        <v>160382.29999999999</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227323</v>
      </c>
      <c r="J169" s="22">
        <v>227323</v>
      </c>
      <c r="K169" s="12" t="s">
        <v>1769</v>
      </c>
      <c r="S169" s="27" t="s">
        <v>4175</v>
      </c>
      <c r="T169" s="12" t="s">
        <v>4382</v>
      </c>
    </row>
    <row r="170" spans="5:20" ht="12.95" customHeight="1" x14ac:dyDescent="0.2">
      <c r="E170" s="5" t="s">
        <v>1743</v>
      </c>
      <c r="G170" s="5" t="s">
        <v>1550</v>
      </c>
      <c r="H170" s="9" t="s">
        <v>1551</v>
      </c>
      <c r="I170" s="22">
        <v>39867</v>
      </c>
      <c r="J170" s="22">
        <v>39867</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21359</v>
      </c>
      <c r="J180" s="22">
        <v>21359</v>
      </c>
      <c r="K180" s="12" t="s">
        <v>1780</v>
      </c>
      <c r="S180" s="27" t="s">
        <v>4186</v>
      </c>
      <c r="T180" s="12" t="s">
        <v>4393</v>
      </c>
    </row>
    <row r="181" spans="5:20" ht="12.95" customHeight="1" x14ac:dyDescent="0.2">
      <c r="E181" s="5" t="s">
        <v>1743</v>
      </c>
      <c r="G181" s="5" t="s">
        <v>1583</v>
      </c>
      <c r="H181" s="9" t="s">
        <v>1584</v>
      </c>
      <c r="I181" s="22">
        <v>95302</v>
      </c>
      <c r="J181" s="22">
        <v>95302</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88295</v>
      </c>
      <c r="J183" s="22">
        <v>88295</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472146</v>
      </c>
      <c r="J186" s="23">
        <f>SUM(J169:J185)</f>
        <v>472146</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472146</v>
      </c>
      <c r="J192" s="23">
        <f>+J186+J191</f>
        <v>472146</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-311763.7</v>
      </c>
      <c r="J194" s="23">
        <f>+J167-(J192*$I$1)</f>
        <v>-311763.7</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-311763.7</v>
      </c>
      <c r="J196" s="23">
        <f>+J194-(J195*$I$1)</f>
        <v>-311763.7</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-311763.7</v>
      </c>
      <c r="J199" s="23">
        <f>SUM(J196:J198)</f>
        <v>-311763.7</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-311763.7</v>
      </c>
      <c r="J210" s="23">
        <f>+J199+SUM(J201:J209)</f>
        <v>-311763.7</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244034</v>
      </c>
      <c r="J236" s="22">
        <v>244034</v>
      </c>
      <c r="K236" s="12" t="s">
        <v>1838</v>
      </c>
      <c r="S236" s="27" t="s">
        <v>4241</v>
      </c>
      <c r="T236" s="12" t="s">
        <v>4449</v>
      </c>
    </row>
    <row r="237" spans="5:20" ht="12.95" customHeight="1" x14ac:dyDescent="0.2">
      <c r="E237" s="5" t="s">
        <v>1812</v>
      </c>
      <c r="G237" s="5" t="s">
        <v>1550</v>
      </c>
      <c r="H237" s="9" t="s">
        <v>1551</v>
      </c>
      <c r="I237" s="22">
        <v>53292</v>
      </c>
      <c r="J237" s="22">
        <v>53292</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22861</v>
      </c>
      <c r="J250" s="22">
        <v>22861</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320187</v>
      </c>
      <c r="J253" s="23">
        <f>SUM(J236:J252)</f>
        <v>320187</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320187</v>
      </c>
      <c r="J259" s="23">
        <f>+J253+J258</f>
        <v>320187</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-320187</v>
      </c>
      <c r="J261" s="23">
        <f>+J234-(J259*$I$1)</f>
        <v>-320187</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-320187</v>
      </c>
      <c r="J263" s="23">
        <f>+J261-(J262*$I$1)</f>
        <v>-320187</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-320187</v>
      </c>
      <c r="J266" s="23">
        <f>SUM(J263:J265)</f>
        <v>-320187</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-320187</v>
      </c>
      <c r="J277" s="23">
        <f>+J266+SUM(J268:J276)</f>
        <v>-320187</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120</v>
      </c>
      <c r="J1019" s="22">
        <v>120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11</v>
      </c>
      <c r="J1023" s="22">
        <v>11</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131</v>
      </c>
      <c r="J1030" s="23">
        <f>SUM(J1016:J1029)</f>
        <v>131</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131</v>
      </c>
      <c r="J1032" s="23">
        <f>+J1030-(J1031*$I$1)</f>
        <v>131</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131</v>
      </c>
      <c r="J1038" s="23">
        <f>+J1032+J1037</f>
        <v>131</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29</v>
      </c>
      <c r="J1051" s="22">
        <v>29</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5765</v>
      </c>
      <c r="J1054" s="22">
        <v>5765</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5794</v>
      </c>
      <c r="J1057" s="23">
        <f>SUM(J1040:J1056)</f>
        <v>5794</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5794</v>
      </c>
      <c r="J1063" s="23">
        <f>+J1057+J1062</f>
        <v>5794</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-5663</v>
      </c>
      <c r="J1065" s="23">
        <f>+J1038-(J1063*$I$1)</f>
        <v>-5663</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-5663</v>
      </c>
      <c r="J1067" s="23">
        <f>+J1065-(J1066*$I$1)</f>
        <v>-5663</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-5663</v>
      </c>
      <c r="J1070" s="23">
        <f>SUM(J1067:J1069)</f>
        <v>-5663</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-5663</v>
      </c>
      <c r="J1081" s="23">
        <f>+J1070+SUM(J1072:J1080)</f>
        <v>-5663</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1987</v>
      </c>
      <c r="J1121" s="22">
        <v>1987</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1987</v>
      </c>
      <c r="J1124" s="23">
        <f>SUM(J1107:J1123)</f>
        <v>1987</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1987</v>
      </c>
      <c r="J1130" s="23">
        <f>+J1124+J1129</f>
        <v>1987</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-1987</v>
      </c>
      <c r="J1132" s="23">
        <f>+J1105-(J1130*$I$1)</f>
        <v>-1987</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-1987</v>
      </c>
      <c r="J1134" s="23">
        <f>+J1132-(J1133*$I$1)</f>
        <v>-1987</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-1987</v>
      </c>
      <c r="J1137" s="23">
        <f>SUM(J1134:J1136)</f>
        <v>-1987</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-1987</v>
      </c>
      <c r="J1148" s="23">
        <f>+J1137+SUM(J1139:J1147)</f>
        <v>-1987</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840</v>
      </c>
      <c r="J1229" s="22">
        <v>840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840</v>
      </c>
      <c r="J1231" s="23">
        <f>SUM(J1217:J1230)</f>
        <v>840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840</v>
      </c>
      <c r="J1233" s="23">
        <f>+J1231-(J1232*$I$1)</f>
        <v>840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840</v>
      </c>
      <c r="J1239" s="23">
        <f>+J1233+J1238</f>
        <v>840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11670</v>
      </c>
      <c r="J1241" s="22">
        <v>11670</v>
      </c>
      <c r="K1241" s="12" t="s">
        <v>1250</v>
      </c>
      <c r="T1241" s="12" t="s">
        <v>1378</v>
      </c>
    </row>
    <row r="1242" spans="5:20" ht="12.95" customHeight="1" x14ac:dyDescent="0.2">
      <c r="E1242" s="5" t="s">
        <v>1224</v>
      </c>
      <c r="G1242" s="5" t="s">
        <v>1550</v>
      </c>
      <c r="H1242" s="9" t="s">
        <v>1551</v>
      </c>
      <c r="I1242" s="22">
        <v>1657</v>
      </c>
      <c r="J1242" s="22">
        <v>1657</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0</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13327</v>
      </c>
      <c r="J1258" s="23">
        <f>SUM(J1241:J1257)</f>
        <v>13327</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13327</v>
      </c>
      <c r="J1264" s="23">
        <f>+J1258+J1263</f>
        <v>13327</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-12487</v>
      </c>
      <c r="J1266" s="23">
        <f>+J1239-(J1264*$I$1)</f>
        <v>-12487</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-12487</v>
      </c>
      <c r="J1268" s="23">
        <f>+J1266-(J1267*$I$1)</f>
        <v>-12487</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-12487</v>
      </c>
      <c r="J1271" s="23">
        <f>SUM(J1268:J1270)</f>
        <v>-12487</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-12487</v>
      </c>
      <c r="J1282" s="23">
        <f>+J1271+SUM(J1273:J1281)</f>
        <v>-12487</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0</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0</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0</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0</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0</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0</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641</v>
      </c>
      <c r="J1992" s="22">
        <v>641</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641</v>
      </c>
      <c r="J1995" s="23">
        <f>SUM(J1978:J1994)</f>
        <v>641</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641</v>
      </c>
      <c r="J2001" s="23">
        <f>+J1995+J2000</f>
        <v>641</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-641</v>
      </c>
      <c r="J2003" s="23">
        <f>+J1976-(J2001*$I$1)</f>
        <v>-641</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-641</v>
      </c>
      <c r="J2005" s="23">
        <f>+J2003-(J2004*$I$1)</f>
        <v>-641</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-641</v>
      </c>
      <c r="J2008" s="23">
        <f>SUM(J2005:J2007)</f>
        <v>-641</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-641</v>
      </c>
      <c r="J2019" s="23">
        <f>+J2008+SUM(J2010:J2018)</f>
        <v>-641</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50</v>
      </c>
      <c r="J2091" s="22">
        <v>50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3</v>
      </c>
      <c r="J2100" s="22">
        <v>3</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53</v>
      </c>
      <c r="J2102" s="23">
        <f>SUM(J2088:J2101)</f>
        <v>53</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53</v>
      </c>
      <c r="J2104" s="23">
        <f>+J2102-(J2103*$I$1)</f>
        <v>53</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53</v>
      </c>
      <c r="J2110" s="23">
        <f>+J2104+J2109</f>
        <v>53</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8756</v>
      </c>
      <c r="J2112" s="22">
        <v>8756</v>
      </c>
      <c r="K2112" s="12" t="s">
        <v>3811</v>
      </c>
      <c r="T2112" s="12" t="s">
        <v>3191</v>
      </c>
    </row>
    <row r="2113" spans="5:20" ht="12.95" customHeight="1" x14ac:dyDescent="0.2">
      <c r="E2113" s="5" t="s">
        <v>599</v>
      </c>
      <c r="G2113" s="5" t="s">
        <v>1550</v>
      </c>
      <c r="H2113" s="9" t="s">
        <v>1551</v>
      </c>
      <c r="I2113" s="22">
        <v>1423</v>
      </c>
      <c r="J2113" s="22">
        <v>1423</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3309</v>
      </c>
      <c r="J2123" s="22">
        <v>3309</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6818</v>
      </c>
      <c r="J2126" s="22">
        <v>6818</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20306</v>
      </c>
      <c r="J2129" s="23">
        <f>SUM(J2112:J2128)</f>
        <v>20306</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20306</v>
      </c>
      <c r="J2135" s="23">
        <f>+J2129+J2134</f>
        <v>20306</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-20253</v>
      </c>
      <c r="J2137" s="23">
        <f>+J2110-(J2135*$I$1)</f>
        <v>-20253</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-20253</v>
      </c>
      <c r="J2139" s="23">
        <f>+J2137-(J2138*$I$1)</f>
        <v>-20253</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-20253</v>
      </c>
      <c r="J2142" s="23">
        <f>SUM(J2139:J2141)</f>
        <v>-20253</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-20253</v>
      </c>
      <c r="J2153" s="23">
        <f>+J2142+SUM(J2144:J2152)</f>
        <v>-20253</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246175</v>
      </c>
      <c r="J2425" s="22">
        <v>246175</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246175</v>
      </c>
      <c r="J2437" s="23">
        <f>SUM(J2423:J2436)</f>
        <v>246175</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246175</v>
      </c>
      <c r="J2439" s="23">
        <f>+J2437-(J2438*$I$1)</f>
        <v>246175</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246175</v>
      </c>
      <c r="J2445" s="23">
        <f>+J2439+J2444</f>
        <v>246175</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279706</v>
      </c>
      <c r="J2447" s="22">
        <v>279706</v>
      </c>
      <c r="K2447" s="12" t="s">
        <v>2429</v>
      </c>
      <c r="T2447" s="12" t="s">
        <v>3325</v>
      </c>
    </row>
    <row r="2448" spans="5:20" ht="12.95" customHeight="1" x14ac:dyDescent="0.2">
      <c r="E2448" s="5" t="s">
        <v>2403</v>
      </c>
      <c r="G2448" s="5" t="s">
        <v>1550</v>
      </c>
      <c r="H2448" s="9" t="s">
        <v>1551</v>
      </c>
      <c r="I2448" s="22">
        <v>35454</v>
      </c>
      <c r="J2448" s="22">
        <v>35454</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0</v>
      </c>
      <c r="K2458" s="12" t="s">
        <v>2440</v>
      </c>
      <c r="T2458" s="12" t="s">
        <v>3336</v>
      </c>
    </row>
    <row r="2459" spans="5:20" ht="12.95" customHeight="1" x14ac:dyDescent="0.2">
      <c r="E2459" s="5" t="s">
        <v>2403</v>
      </c>
      <c r="G2459" s="5" t="s">
        <v>1583</v>
      </c>
      <c r="H2459" s="9" t="s">
        <v>1584</v>
      </c>
      <c r="I2459" s="22">
        <v>35303</v>
      </c>
      <c r="J2459" s="22">
        <v>35303</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29783</v>
      </c>
      <c r="J2461" s="22">
        <v>29783</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380246</v>
      </c>
      <c r="J2464" s="23">
        <f>SUM(J2447:J2463)</f>
        <v>380246</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380246</v>
      </c>
      <c r="J2470" s="23">
        <f>+J2464+J2469</f>
        <v>380246</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-134071</v>
      </c>
      <c r="J2472" s="23">
        <f>+J2445-(J2470*$I$1)</f>
        <v>-134071</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-134071</v>
      </c>
      <c r="J2474" s="23">
        <f>+J2472-(J2473*$I$1)</f>
        <v>-134071</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-134071</v>
      </c>
      <c r="J2477" s="23">
        <f>SUM(J2474:J2476)</f>
        <v>-134071</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-134071</v>
      </c>
      <c r="J2488" s="23">
        <f>+J2477+SUM(J2479:J2487)</f>
        <v>-134071</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318614</v>
      </c>
      <c r="J2693" s="22">
        <v>318614</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110.5</v>
      </c>
      <c r="J2703" s="22">
        <v>110.5</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318724.5</v>
      </c>
      <c r="J2705" s="23">
        <f>SUM(J2691:J2704)</f>
        <v>318724.5</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318724.5</v>
      </c>
      <c r="J2707" s="23">
        <f>+J2705-(J2706*$I$1)</f>
        <v>318724.5</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318724.5</v>
      </c>
      <c r="J2713" s="23">
        <f>+J2707+J2712</f>
        <v>318724.5</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24588</v>
      </c>
      <c r="J2715" s="22">
        <v>24588</v>
      </c>
      <c r="K2715" s="12" t="s">
        <v>2705</v>
      </c>
      <c r="T2715" s="12" t="s">
        <v>3392</v>
      </c>
    </row>
    <row r="2716" spans="5:20" ht="12.95" customHeight="1" x14ac:dyDescent="0.2">
      <c r="E2716" s="5" t="s">
        <v>2679</v>
      </c>
      <c r="G2716" s="5" t="s">
        <v>1550</v>
      </c>
      <c r="H2716" s="9" t="s">
        <v>1551</v>
      </c>
      <c r="I2716" s="22">
        <v>4585</v>
      </c>
      <c r="J2716" s="22">
        <v>4585</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39618</v>
      </c>
      <c r="J2727" s="22">
        <v>39618</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5081</v>
      </c>
      <c r="J2729" s="22">
        <v>5081</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73872</v>
      </c>
      <c r="J2732" s="23">
        <f>SUM(J2715:J2731)</f>
        <v>73872</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73872</v>
      </c>
      <c r="J2738" s="23">
        <f>+J2732+J2737</f>
        <v>73872</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244852.5</v>
      </c>
      <c r="J2740" s="23">
        <f>+J2713-(J2738*$I$1)</f>
        <v>244852.5</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244852.5</v>
      </c>
      <c r="J2742" s="23">
        <f>+J2740-(J2741*$I$1)</f>
        <v>244852.5</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244852.5</v>
      </c>
      <c r="J2745" s="23">
        <f>SUM(J2742:J2744)</f>
        <v>244852.5</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244852.5</v>
      </c>
      <c r="J2756" s="23">
        <f>+J2745+SUM(J2747:J2755)</f>
        <v>244852.5</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23782</v>
      </c>
      <c r="J2782" s="22">
        <v>23782</v>
      </c>
      <c r="K2782" s="12" t="s">
        <v>2774</v>
      </c>
      <c r="T2782" s="12" t="s">
        <v>3459</v>
      </c>
    </row>
    <row r="2783" spans="5:20" ht="12.95" customHeight="1" x14ac:dyDescent="0.2">
      <c r="E2783" s="5" t="s">
        <v>2748</v>
      </c>
      <c r="G2783" s="5" t="s">
        <v>1550</v>
      </c>
      <c r="H2783" s="9" t="s">
        <v>1551</v>
      </c>
      <c r="I2783" s="22">
        <v>3303</v>
      </c>
      <c r="J2783" s="22">
        <v>3303</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1500</v>
      </c>
      <c r="J2793" s="22">
        <v>1500</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40863</v>
      </c>
      <c r="J2796" s="22">
        <v>40863</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69448</v>
      </c>
      <c r="J2799" s="23">
        <f>SUM(J2782:J2798)</f>
        <v>69448</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69448</v>
      </c>
      <c r="J2805" s="23">
        <f>+J2799+J2804</f>
        <v>69448</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-69448</v>
      </c>
      <c r="J2807" s="23">
        <f>+J2780-(J2805*$I$1)</f>
        <v>-69448</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-69448</v>
      </c>
      <c r="J2809" s="23">
        <f>+J2807-(J2808*$I$1)</f>
        <v>-69448</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-69448</v>
      </c>
      <c r="J2812" s="23">
        <f>SUM(J2809:J2811)</f>
        <v>-69448</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-69448</v>
      </c>
      <c r="J2823" s="23">
        <f>+J2812+SUM(J2814:J2822)</f>
        <v>-69448</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960</v>
      </c>
      <c r="J2962" s="22">
        <v>960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960</v>
      </c>
      <c r="J2973" s="23">
        <f>SUM(J2959:J2972)</f>
        <v>960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960</v>
      </c>
      <c r="J2975" s="23">
        <f>+J2973-(J2974*$I$1)</f>
        <v>960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960</v>
      </c>
      <c r="J2981" s="23">
        <f>+J2975+J2980</f>
        <v>960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13447</v>
      </c>
      <c r="J2983" s="22">
        <v>13447</v>
      </c>
      <c r="K2983" s="12" t="s">
        <v>2981</v>
      </c>
      <c r="T2983" s="12" t="s">
        <v>3459</v>
      </c>
    </row>
    <row r="2984" spans="5:20" ht="12.95" customHeight="1" x14ac:dyDescent="0.2">
      <c r="E2984" s="5" t="s">
        <v>2955</v>
      </c>
      <c r="G2984" s="5" t="s">
        <v>1550</v>
      </c>
      <c r="H2984" s="9" t="s">
        <v>1551</v>
      </c>
      <c r="I2984" s="22">
        <v>3108</v>
      </c>
      <c r="J2984" s="22">
        <v>3108</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4899</v>
      </c>
      <c r="J2997" s="22">
        <v>4899</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21454</v>
      </c>
      <c r="J3000" s="23">
        <f>SUM(J2983:J2999)</f>
        <v>21454</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21454</v>
      </c>
      <c r="J3006" s="23">
        <f>+J3000+J3005</f>
        <v>21454</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-20494</v>
      </c>
      <c r="J3008" s="23">
        <f>+J2981-(J3006*$I$1)</f>
        <v>-20494</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-20494</v>
      </c>
      <c r="J3010" s="23">
        <f>+J3008-(J3009*$I$1)</f>
        <v>-20494</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-20494</v>
      </c>
      <c r="J3013" s="23">
        <f>SUM(J3010:J3012)</f>
        <v>-20494</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-20494</v>
      </c>
      <c r="J3024" s="23">
        <f>+J3013+SUM(J3015:J3023)</f>
        <v>-20494</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50</v>
      </c>
      <c r="J3038" s="22">
        <v>50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50</v>
      </c>
      <c r="J3040" s="23">
        <f>SUM(J3026:J3039)</f>
        <v>50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50</v>
      </c>
      <c r="J3042" s="23">
        <f>+J3040-(J3041*$I$1)</f>
        <v>50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50</v>
      </c>
      <c r="J3048" s="23">
        <f>+J3042+J3047</f>
        <v>50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66144</v>
      </c>
      <c r="J3050" s="22">
        <v>66144</v>
      </c>
      <c r="K3050" s="12" t="s">
        <v>4779</v>
      </c>
      <c r="T3050" s="12" t="s">
        <v>3459</v>
      </c>
    </row>
    <row r="3051" spans="5:20" ht="12.95" customHeight="1" x14ac:dyDescent="0.2">
      <c r="E3051" s="5" t="s">
        <v>4753</v>
      </c>
      <c r="G3051" s="5" t="s">
        <v>1550</v>
      </c>
      <c r="H3051" s="9" t="s">
        <v>1551</v>
      </c>
      <c r="I3051" s="22">
        <v>12341</v>
      </c>
      <c r="J3051" s="22">
        <v>12341</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1455</v>
      </c>
      <c r="J3061" s="22">
        <v>1455</v>
      </c>
      <c r="K3061" s="12" t="s">
        <v>4790</v>
      </c>
      <c r="T3061" s="12" t="s">
        <v>3470</v>
      </c>
    </row>
    <row r="3062" spans="5:20" ht="12.95" customHeight="1" x14ac:dyDescent="0.2">
      <c r="E3062" s="5" t="s">
        <v>4753</v>
      </c>
      <c r="G3062" s="5" t="s">
        <v>1583</v>
      </c>
      <c r="H3062" s="9" t="s">
        <v>1584</v>
      </c>
      <c r="I3062" s="22">
        <v>15318</v>
      </c>
      <c r="J3062" s="22">
        <v>15318</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28882</v>
      </c>
      <c r="J3064" s="22">
        <v>28882</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124140</v>
      </c>
      <c r="J3067" s="23">
        <f>SUM(J3050:J3066)</f>
        <v>124140</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124140</v>
      </c>
      <c r="J3073" s="23">
        <f>+J3067+J3072</f>
        <v>124140</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-124090</v>
      </c>
      <c r="J3075" s="23">
        <f>+J3048-(J3073*$I$1)</f>
        <v>-124090</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-124090</v>
      </c>
      <c r="J3077" s="23">
        <f>+J3075-(J3076*$I$1)</f>
        <v>-124090</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-124090</v>
      </c>
      <c r="J3080" s="23">
        <f>SUM(J3077:J3079)</f>
        <v>-124090</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-124090</v>
      </c>
      <c r="J3091" s="23">
        <f>+J3080+SUM(J3082:J3090)</f>
        <v>-124090</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378081</v>
      </c>
      <c r="J3162" s="22">
        <v>378081</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20</v>
      </c>
      <c r="J3172" s="22">
        <v>20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378101</v>
      </c>
      <c r="J3174" s="23">
        <f>SUM(J3160:J3173)</f>
        <v>378101</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378101</v>
      </c>
      <c r="J3176" s="23">
        <f>+J3174-(J3175*$I$1)</f>
        <v>378101</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378101</v>
      </c>
      <c r="J3182" s="23">
        <f>+J3176+J3181</f>
        <v>378101</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88631</v>
      </c>
      <c r="J3184" s="22">
        <v>88631</v>
      </c>
      <c r="K3184" s="12" t="s">
        <v>4917</v>
      </c>
      <c r="T3184" s="12" t="s">
        <v>3526</v>
      </c>
    </row>
    <row r="3185" spans="5:20" ht="12.95" customHeight="1" x14ac:dyDescent="0.2">
      <c r="E3185" s="5" t="s">
        <v>4891</v>
      </c>
      <c r="G3185" s="5" t="s">
        <v>1550</v>
      </c>
      <c r="H3185" s="9" t="s">
        <v>1551</v>
      </c>
      <c r="I3185" s="22">
        <v>5146</v>
      </c>
      <c r="J3185" s="22">
        <v>5146</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2646</v>
      </c>
      <c r="J3195" s="22">
        <v>2646</v>
      </c>
      <c r="K3195" s="12" t="s">
        <v>4928</v>
      </c>
      <c r="T3195" s="12" t="s">
        <v>3537</v>
      </c>
    </row>
    <row r="3196" spans="5:20" ht="12.95" customHeight="1" x14ac:dyDescent="0.2">
      <c r="E3196" s="5" t="s">
        <v>4891</v>
      </c>
      <c r="G3196" s="5" t="s">
        <v>1583</v>
      </c>
      <c r="H3196" s="9" t="s">
        <v>1584</v>
      </c>
      <c r="I3196" s="22">
        <v>9240</v>
      </c>
      <c r="J3196" s="22">
        <v>9240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54221</v>
      </c>
      <c r="J3198" s="22">
        <v>54221</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159884</v>
      </c>
      <c r="J3201" s="23">
        <f>SUM(J3184:J3200)</f>
        <v>159884</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159884</v>
      </c>
      <c r="J3207" s="23">
        <f>+J3201+J3206</f>
        <v>159884</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218217</v>
      </c>
      <c r="J3209" s="23">
        <f>+J3182-(J3207*$I$1)</f>
        <v>218217</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218217</v>
      </c>
      <c r="J3211" s="23">
        <f>+J3209-(J3210*$I$1)</f>
        <v>218217</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218217</v>
      </c>
      <c r="J3214" s="23">
        <f>SUM(J3211:J3213)</f>
        <v>218217</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218217</v>
      </c>
      <c r="J3225" s="23">
        <f>+J3214+SUM(J3216:J3224)</f>
        <v>218217</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0</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0</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0</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0</v>
      </c>
      <c r="K3251" s="12" t="s">
        <v>4986</v>
      </c>
      <c r="T3251" s="12" t="s">
        <v>3526</v>
      </c>
    </row>
    <row r="3252" spans="5:20" ht="12.95" customHeight="1" x14ac:dyDescent="0.2">
      <c r="E3252" s="5" t="s">
        <v>4960</v>
      </c>
      <c r="G3252" s="5" t="s">
        <v>1550</v>
      </c>
      <c r="H3252" s="9" t="s">
        <v>1551</v>
      </c>
      <c r="I3252" s="22">
        <v>0</v>
      </c>
      <c r="J3252" s="22">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0</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0</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0</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0</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0</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0</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756827.35</v>
      </c>
      <c r="J3363" s="22">
        <v>756827.35</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756827.35</v>
      </c>
      <c r="J3375" s="23">
        <f>SUM(J3361:J3374)</f>
        <v>756827.35</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756827.35</v>
      </c>
      <c r="J3377" s="23">
        <f>+J3375-(J3376*$I$1)</f>
        <v>756827.35</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756827.35</v>
      </c>
      <c r="J3383" s="23">
        <f>+J3377+J3382</f>
        <v>756827.35</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46952</v>
      </c>
      <c r="J3385" s="22">
        <v>46952</v>
      </c>
      <c r="K3385" s="12" t="s">
        <v>5124</v>
      </c>
      <c r="T3385" s="12" t="s">
        <v>3593</v>
      </c>
    </row>
    <row r="3386" spans="5:20" ht="12.95" customHeight="1" x14ac:dyDescent="0.2">
      <c r="E3386" s="5" t="s">
        <v>5098</v>
      </c>
      <c r="G3386" s="5" t="s">
        <v>1550</v>
      </c>
      <c r="H3386" s="9" t="s">
        <v>1551</v>
      </c>
      <c r="I3386" s="22">
        <v>2658</v>
      </c>
      <c r="J3386" s="22">
        <v>2658</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1571778</v>
      </c>
      <c r="J3395" s="22">
        <v>1571778</v>
      </c>
      <c r="K3395" s="12" t="s">
        <v>5134</v>
      </c>
      <c r="T3395" s="12" t="s">
        <v>3603</v>
      </c>
    </row>
    <row r="3396" spans="5:20" ht="12.95" customHeight="1" x14ac:dyDescent="0.2">
      <c r="E3396" s="5" t="s">
        <v>5098</v>
      </c>
      <c r="G3396" s="5" t="s">
        <v>1580</v>
      </c>
      <c r="H3396" s="9" t="s">
        <v>1581</v>
      </c>
      <c r="I3396" s="22">
        <v>5817</v>
      </c>
      <c r="J3396" s="22">
        <v>5817</v>
      </c>
      <c r="K3396" s="12" t="s">
        <v>5135</v>
      </c>
      <c r="T3396" s="12" t="s">
        <v>3604</v>
      </c>
    </row>
    <row r="3397" spans="5:20" ht="12.95" customHeight="1" x14ac:dyDescent="0.2">
      <c r="E3397" s="5" t="s">
        <v>5098</v>
      </c>
      <c r="G3397" s="5" t="s">
        <v>1583</v>
      </c>
      <c r="H3397" s="9" t="s">
        <v>1584</v>
      </c>
      <c r="I3397" s="22">
        <v>17124</v>
      </c>
      <c r="J3397" s="22">
        <v>17124</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16565</v>
      </c>
      <c r="J3399" s="22">
        <v>16565</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1660894</v>
      </c>
      <c r="J3402" s="23">
        <f>SUM(J3385:J3401)</f>
        <v>1660894</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1660894</v>
      </c>
      <c r="J3408" s="23">
        <f>+J3402+J3407</f>
        <v>1660894</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-904066.65</v>
      </c>
      <c r="J3410" s="23">
        <f>+J3383-(J3408*$I$1)</f>
        <v>-904066.65</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-904066.65</v>
      </c>
      <c r="J3412" s="23">
        <f>+J3410-(J3411*$I$1)</f>
        <v>-904066.65</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-904066.65</v>
      </c>
      <c r="J3415" s="23">
        <f>SUM(J3412:J3414)</f>
        <v>-904066.65</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-904066.65</v>
      </c>
      <c r="J3426" s="23">
        <f>+J3415+SUM(J3417:J3425)</f>
        <v>-904066.65</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0</v>
      </c>
      <c r="K3462" s="12" t="s">
        <v>5203</v>
      </c>
      <c r="T3462" s="12" t="s">
        <v>3603</v>
      </c>
    </row>
    <row r="3463" spans="5:20" ht="12.95" customHeight="1" x14ac:dyDescent="0.2">
      <c r="E3463" s="5" t="s">
        <v>5167</v>
      </c>
      <c r="G3463" s="5" t="s">
        <v>1580</v>
      </c>
      <c r="H3463" s="9" t="s">
        <v>1581</v>
      </c>
      <c r="I3463" s="22">
        <v>0</v>
      </c>
      <c r="J3463" s="22">
        <v>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0</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0</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0</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0</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0</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0</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18791.900000000001</v>
      </c>
      <c r="J3898" s="14">
        <f>SUMIF($G$10:$G3897,$G3898,J$10:J3898)</f>
        <v>18791.900000000001</v>
      </c>
      <c r="K3898" s="15" t="s">
        <v>3961</v>
      </c>
      <c r="T3898" s="12" t="s">
        <v>3704</v>
      </c>
    </row>
    <row r="3899" spans="4:20" ht="12.95" customHeight="1" x14ac:dyDescent="0.2">
      <c r="E3899" s="1" t="s">
        <v>3958</v>
      </c>
      <c r="G3899" s="1" t="s">
        <v>4661</v>
      </c>
      <c r="H3899" s="11" t="s">
        <v>4662</v>
      </c>
      <c r="I3899" s="14">
        <f>SUMIF($G$10:$G3898,$G3899,I$10:I3899)</f>
        <v>1699697.35</v>
      </c>
      <c r="J3899" s="14">
        <f>SUMIF($G$10:$G3898,$G3899,J$10:J3899)</f>
        <v>1699697.35</v>
      </c>
      <c r="K3899" s="15" t="s">
        <v>3962</v>
      </c>
      <c r="T3899" s="12" t="s">
        <v>3705</v>
      </c>
    </row>
    <row r="3900" spans="4:20" ht="12.95" customHeight="1" x14ac:dyDescent="0.2">
      <c r="E3900" s="1" t="s">
        <v>3958</v>
      </c>
      <c r="G3900" s="1" t="s">
        <v>4664</v>
      </c>
      <c r="H3900" s="11" t="s">
        <v>4665</v>
      </c>
      <c r="I3900" s="14">
        <f>SUMIF($G$10:$G3899,$G3900,I$10:I3900)</f>
        <v>6147</v>
      </c>
      <c r="J3900" s="14">
        <f>SUMIF($G$10:$G3899,$G3900,J$10:J3900)</f>
        <v>6147</v>
      </c>
      <c r="K3900" s="15" t="s">
        <v>3963</v>
      </c>
      <c r="T3900" s="12" t="s">
        <v>3706</v>
      </c>
    </row>
    <row r="3901" spans="4:20" ht="12.95" customHeight="1" x14ac:dyDescent="0.2">
      <c r="E3901" s="1" t="s">
        <v>3958</v>
      </c>
      <c r="G3901" s="1" t="s">
        <v>4667</v>
      </c>
      <c r="H3901" s="11" t="s">
        <v>4668</v>
      </c>
      <c r="I3901" s="14">
        <f>SUMIF($G$10:$G3900,$G3901,I$10:I3901)</f>
        <v>540248.26</v>
      </c>
      <c r="J3901" s="14">
        <f>SUMIF($G$10:$G3900,$G3901,J$10:J3901)</f>
        <v>540248.26</v>
      </c>
      <c r="K3901" s="15" t="s">
        <v>3964</v>
      </c>
      <c r="T3901" s="12" t="s">
        <v>3707</v>
      </c>
    </row>
    <row r="3902" spans="4:20" ht="12.95" customHeight="1" x14ac:dyDescent="0.2">
      <c r="E3902" s="1" t="s">
        <v>3958</v>
      </c>
      <c r="G3902" s="1" t="s">
        <v>4670</v>
      </c>
      <c r="H3902" s="11" t="s">
        <v>4671</v>
      </c>
      <c r="I3902" s="14">
        <f>SUMIF($G$10:$G3901,$G3902,I$10:I3902)</f>
        <v>100.73</v>
      </c>
      <c r="J3902" s="14">
        <f>SUMIF($G$10:$G3901,$G3902,J$10:J3902)</f>
        <v>100.73</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911</v>
      </c>
      <c r="J3904" s="14">
        <f>SUMIF($G$10:$G3903,$G3904,J$10:J3904)</f>
        <v>911</v>
      </c>
      <c r="K3904" s="15" t="s">
        <v>3967</v>
      </c>
      <c r="T3904" s="12" t="s">
        <v>3710</v>
      </c>
    </row>
    <row r="3905" spans="5:20" ht="12.95" customHeight="1" x14ac:dyDescent="0.2">
      <c r="E3905" s="1" t="s">
        <v>3958</v>
      </c>
      <c r="G3905" s="1" t="s">
        <v>4679</v>
      </c>
      <c r="H3905" s="11" t="s">
        <v>4680</v>
      </c>
      <c r="I3905" s="14">
        <f>SUMIF($G$10:$G3904,$G3905,I$10:I3905)</f>
        <v>1615</v>
      </c>
      <c r="J3905" s="14">
        <f>SUMIF($G$10:$G3904,$G3905,J$10:J3905)</f>
        <v>1615</v>
      </c>
      <c r="K3905" s="15" t="s">
        <v>3968</v>
      </c>
      <c r="T3905" s="12" t="s">
        <v>3711</v>
      </c>
    </row>
    <row r="3906" spans="5:20" ht="12.95" customHeight="1" x14ac:dyDescent="0.2">
      <c r="E3906" s="1" t="s">
        <v>3958</v>
      </c>
      <c r="G3906" s="1" t="s">
        <v>4682</v>
      </c>
      <c r="H3906" s="11" t="s">
        <v>4683</v>
      </c>
      <c r="I3906" s="14">
        <f>SUMIF($G$10:$G3905,$G3906,I$10:I3906)</f>
        <v>13303.77</v>
      </c>
      <c r="J3906" s="14">
        <f>SUMIF($G$10:$G3905,$G3906,J$10:J3906)</f>
        <v>13303.77</v>
      </c>
      <c r="K3906" s="15" t="s">
        <v>3969</v>
      </c>
      <c r="T3906" s="12" t="s">
        <v>3712</v>
      </c>
    </row>
    <row r="3907" spans="5:20" ht="12.95" customHeight="1" x14ac:dyDescent="0.2">
      <c r="E3907" s="1" t="s">
        <v>3958</v>
      </c>
      <c r="G3907" s="1" t="s">
        <v>4685</v>
      </c>
      <c r="H3907" s="11" t="s">
        <v>4686</v>
      </c>
      <c r="I3907" s="14">
        <f>SUMIF($G$10:$G3906,$G3907,I$10:I3907)</f>
        <v>241164.31</v>
      </c>
      <c r="J3907" s="14">
        <f>SUMIF($G$10:$G3906,$G3907,J$10:J3907)</f>
        <v>241164.31</v>
      </c>
      <c r="K3907" s="15" t="s">
        <v>3970</v>
      </c>
      <c r="T3907" s="12" t="s">
        <v>3713</v>
      </c>
    </row>
    <row r="3908" spans="5:20" ht="12.95" customHeight="1" x14ac:dyDescent="0.2">
      <c r="E3908" s="1" t="s">
        <v>3958</v>
      </c>
      <c r="G3908" s="1" t="s">
        <v>4688</v>
      </c>
      <c r="H3908" s="11" t="s">
        <v>4689</v>
      </c>
      <c r="I3908" s="14">
        <f>SUMIF($G$10:$G3907,$G3908,I$10:I3908)</f>
        <v>0</v>
      </c>
      <c r="J3908" s="14">
        <f>SUMIF($G$10:$G3907,$G3908,J$10:J3908)</f>
        <v>0</v>
      </c>
      <c r="K3908" s="15" t="s">
        <v>3971</v>
      </c>
      <c r="T3908" s="12" t="s">
        <v>3714</v>
      </c>
    </row>
    <row r="3909" spans="5:20" ht="12.95" customHeight="1" x14ac:dyDescent="0.2">
      <c r="E3909" s="1" t="s">
        <v>3958</v>
      </c>
      <c r="G3909" s="1" t="s">
        <v>4691</v>
      </c>
      <c r="H3909" s="11" t="s">
        <v>4692</v>
      </c>
      <c r="I3909" s="14">
        <f>SUMIF($G$10:$G3908,$G3909,I$10:I3909)</f>
        <v>122718.13</v>
      </c>
      <c r="J3909" s="14">
        <f>SUMIF($G$10:$G3908,$G3909,J$10:J3909)</f>
        <v>122718.13</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2644697.4500000002</v>
      </c>
      <c r="J3911" s="14">
        <f>SUMIF($G$10:$G3910,$G3911,J$10:J3911)</f>
        <v>2644697.4500000002</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2644697.4500000002</v>
      </c>
      <c r="J3913" s="14">
        <f>SUMIF($G$10:$G3912,$G3913,J$10:J3913)</f>
        <v>2644697.4500000002</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2644697.4500000002</v>
      </c>
      <c r="J3919" s="14">
        <f>SUMIF($G$10:$G3918,$G3919,J$10:J3919)</f>
        <v>2644697.4500000002</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1380407</v>
      </c>
      <c r="J3921" s="14">
        <f>SUMIF($G$10:$G3920,$G3921,J$10:J3921)</f>
        <v>1380407</v>
      </c>
      <c r="K3921" s="15" t="s">
        <v>3984</v>
      </c>
      <c r="T3921" s="12" t="s">
        <v>3727</v>
      </c>
    </row>
    <row r="3922" spans="5:20" ht="12.95" customHeight="1" x14ac:dyDescent="0.2">
      <c r="E3922" s="1" t="s">
        <v>3958</v>
      </c>
      <c r="G3922" s="1" t="s">
        <v>1550</v>
      </c>
      <c r="H3922" s="11" t="s">
        <v>1551</v>
      </c>
      <c r="I3922" s="14">
        <f>SUMIF($G$10:$G3921,$G3922,I$10:I3922)</f>
        <v>200358</v>
      </c>
      <c r="J3922" s="14">
        <f>SUMIF($G$10:$G3921,$G3922,J$10:J3922)</f>
        <v>200358</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275254</v>
      </c>
      <c r="J3925" s="14">
        <f>SUMIF($G$10:$G3924,$G3925,J$10:J3925)</f>
        <v>275254</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1571778</v>
      </c>
      <c r="J3931" s="14">
        <f>SUMIF($G$10:$G3930,$G3931,J$10:J3931)</f>
        <v>1571778</v>
      </c>
      <c r="K3931" s="15" t="s">
        <v>3994</v>
      </c>
      <c r="T3931" s="12" t="s">
        <v>3737</v>
      </c>
    </row>
    <row r="3932" spans="5:20" ht="12.95" customHeight="1" x14ac:dyDescent="0.2">
      <c r="E3932" s="1" t="s">
        <v>3958</v>
      </c>
      <c r="G3932" s="1" t="s">
        <v>1580</v>
      </c>
      <c r="H3932" s="11" t="s">
        <v>1581</v>
      </c>
      <c r="I3932" s="14">
        <f>SUMIF($G$10:$G3931,$G3932,I$10:I3932)</f>
        <v>36369</v>
      </c>
      <c r="J3932" s="14">
        <f>SUMIF($G$10:$G3931,$G3932,J$10:J3932)</f>
        <v>36369</v>
      </c>
      <c r="K3932" s="15" t="s">
        <v>3995</v>
      </c>
      <c r="T3932" s="12" t="s">
        <v>3738</v>
      </c>
    </row>
    <row r="3933" spans="5:20" ht="12.95" customHeight="1" x14ac:dyDescent="0.2">
      <c r="E3933" s="1" t="s">
        <v>3958</v>
      </c>
      <c r="G3933" s="1" t="s">
        <v>1583</v>
      </c>
      <c r="H3933" s="11" t="s">
        <v>1584</v>
      </c>
      <c r="I3933" s="14">
        <f>SUMIF($G$10:$G3932,$G3933,I$10:I3933)</f>
        <v>364438</v>
      </c>
      <c r="J3933" s="14">
        <f>SUMIF($G$10:$G3932,$G3933,J$10:J3933)</f>
        <v>364438</v>
      </c>
      <c r="K3933" s="15" t="s">
        <v>3996</v>
      </c>
      <c r="T3933" s="12" t="s">
        <v>3739</v>
      </c>
    </row>
    <row r="3934" spans="5:20" ht="12.95" customHeight="1" x14ac:dyDescent="0.2">
      <c r="E3934" s="1" t="s">
        <v>3958</v>
      </c>
      <c r="G3934" s="1" t="s">
        <v>1586</v>
      </c>
      <c r="H3934" s="11" t="s">
        <v>1587</v>
      </c>
      <c r="I3934" s="14">
        <f>SUMIF($G$10:$G3933,$G3934,I$10:I3934)</f>
        <v>106271</v>
      </c>
      <c r="J3934" s="14">
        <f>SUMIF($G$10:$G3933,$G3934,J$10:J3934)</f>
        <v>106271</v>
      </c>
      <c r="K3934" s="15" t="s">
        <v>3997</v>
      </c>
      <c r="T3934" s="12" t="s">
        <v>3740</v>
      </c>
    </row>
    <row r="3935" spans="5:20" ht="12.95" customHeight="1" x14ac:dyDescent="0.2">
      <c r="E3935" s="1" t="s">
        <v>3958</v>
      </c>
      <c r="G3935" s="1" t="s">
        <v>1589</v>
      </c>
      <c r="H3935" s="11" t="s">
        <v>1590</v>
      </c>
      <c r="I3935" s="14">
        <f>SUMIF($G$10:$G3934,$G3935,I$10:I3935)</f>
        <v>414921</v>
      </c>
      <c r="J3935" s="14">
        <f>SUMIF($G$10:$G3934,$G3935,J$10:J3935)</f>
        <v>414921</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4349796</v>
      </c>
      <c r="J3938" s="14">
        <f>SUMIF($G$10:$G3937,$G3938,J$10:J3938)</f>
        <v>4349796</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4349796</v>
      </c>
      <c r="J3944" s="14">
        <f>SUMIF($G$10:$G3943,$G3944,J$10:J3944)</f>
        <v>4349796</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-1705098.5499999998</v>
      </c>
      <c r="J3946" s="14">
        <f>SUMIF($G$10:$G3945,$G3946,J$10:J3946)</f>
        <v>-1705098.5499999998</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-1705098.5499999998</v>
      </c>
      <c r="J3948" s="14">
        <f>SUMIF($G$10:$G3947,$G3948,J$10:J3948)</f>
        <v>-1705098.5499999998</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-1705098.5499999998</v>
      </c>
      <c r="J3951" s="14">
        <f>SUMIF($G$10:$G3950,$G3951,J$10:J3951)</f>
        <v>-1705098.5499999998</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-1705098.5499999998</v>
      </c>
      <c r="J3962" s="14">
        <f>SUMIF($G$10:$G3961,$G3962,J$10:J3962)</f>
        <v>-1705098.5499999998</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formula1>-999999999999</formula1>
      <formula2>999999999999</formula2>
    </dataValidation>
    <dataValidation type="list" allowBlank="1" showInputMessage="1" showErrorMessage="1" sqref="A10">
      <formula1>$R$10:$R$26</formula1>
    </dataValidation>
    <dataValidation type="list" showInputMessage="1" showErrorMessage="1" sqref="B1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formula1>"N,Y"</formula1>
    </dataValidation>
    <dataValidation type="list" showInputMessage="1" showErrorMessage="1" prompt="+1 = All Positive  -1 = Inflows + and Outflows -" sqref="I1">
      <formula1>"+1,-1"</formula1>
    </dataValidation>
    <dataValidation type="list" allowBlank="1" showInputMessage="1" showErrorMessage="1" sqref="C1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69"/>
  <sheetViews>
    <sheetView topLeftCell="B28" zoomScale="75" zoomScaleNormal="75" workbookViewId="0">
      <pane xSplit="22" topLeftCell="AG1" activePane="topRight" state="frozen"/>
      <selection activeCell="B1" sqref="B1"/>
      <selection pane="topRight" activeCell="AR45" sqref="AR45"/>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M08 Feb</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18791.900000000001</v>
      </c>
      <c r="Z5" s="12">
        <f>SUMIF(Sheet1!$T$10:$T$3962,E5,Sheet1!$J$10:$J$3962)</f>
        <v>0</v>
      </c>
      <c r="AA5" s="26">
        <f t="shared" ref="AA5:AA20" si="0">SUM(X5:Z5)</f>
        <v>18791.900000000001</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18791.900000000001</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756827.35</v>
      </c>
      <c r="AM6" s="12">
        <f>SUMIF(Sheet1!$T$10:$T$3962,R6,Sheet1!$J$10:$J$3962)</f>
        <v>378081</v>
      </c>
      <c r="AN6" s="12">
        <f>SUMIF(Sheet1!$T$10:$T$3962,S6,Sheet1!$J$10:$J$3962)</f>
        <v>246175</v>
      </c>
      <c r="AO6" s="12">
        <f>SUMIF(Sheet1!$T$10:$T$3962,T6,Sheet1!$J$10:$J$3962)</f>
        <v>318614</v>
      </c>
      <c r="AP6" s="12">
        <f>SUMIF(Sheet1!$T$10:$T$3962,U6,Sheet1!$J$10:$J$3962)</f>
        <v>0</v>
      </c>
      <c r="AQ6" s="26">
        <f t="shared" si="3"/>
        <v>1699697.35</v>
      </c>
      <c r="AR6" s="26">
        <f t="shared" si="4"/>
        <v>1699697.35</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5017</v>
      </c>
      <c r="Z7" s="12">
        <f>SUMIF(Sheet1!$T$10:$T$3962,E7,Sheet1!$J$10:$J$3962)</f>
        <v>0</v>
      </c>
      <c r="AA7" s="26">
        <f t="shared" si="0"/>
        <v>5017</v>
      </c>
      <c r="AB7" s="12">
        <f>SUMIF(Sheet1!$T$10:$T$3962,G7,Sheet1!$J$10:$J$3962)</f>
        <v>120</v>
      </c>
      <c r="AC7" s="12">
        <f>SUMIF(Sheet1!$T$10:$T$3962,H7,Sheet1!$J$10:$J$3962)</f>
        <v>50</v>
      </c>
      <c r="AD7" s="12">
        <f>SUMIF(Sheet1!$T$10:$T$3962,I7,Sheet1!$J$10:$J$3962)</f>
        <v>0</v>
      </c>
      <c r="AE7" s="12">
        <f>SUMIF(Sheet1!$T$10:$T$3962,J7,Sheet1!$J$10:$J$3962)</f>
        <v>0</v>
      </c>
      <c r="AF7" s="12">
        <f>SUMIF(Sheet1!$T$10:$T$3962,K7,Sheet1!$J$10:$J$3962)</f>
        <v>0</v>
      </c>
      <c r="AG7" s="26">
        <f t="shared" si="1"/>
        <v>170</v>
      </c>
      <c r="AH7" s="12">
        <f>SUMIF(Sheet1!$T$10:$T$3962,M7,Sheet1!$J$10:$J$3962)</f>
        <v>0</v>
      </c>
      <c r="AI7" s="12">
        <f>SUMIF(Sheet1!$T$10:$T$3962,N7,Sheet1!$J$10:$J$3962)</f>
        <v>960</v>
      </c>
      <c r="AJ7" s="12">
        <f>SUMIF(Sheet1!$T$10:$T$3962,O7,Sheet1!$J$10:$J$3962)</f>
        <v>0</v>
      </c>
      <c r="AK7" s="26">
        <f t="shared" si="2"/>
        <v>960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6147</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540248.26</v>
      </c>
      <c r="Y8" s="12">
        <f>SUMIF(Sheet1!$T$10:$T$3962,D8,Sheet1!$J$10:$J$3962)</f>
        <v>0</v>
      </c>
      <c r="Z8" s="12">
        <f>SUMIF(Sheet1!$T$10:$T$3962,E8,Sheet1!$J$10:$J$3962)</f>
        <v>0</v>
      </c>
      <c r="AA8" s="26">
        <f t="shared" si="0"/>
        <v>540248.26</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540248.26</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100.73</v>
      </c>
      <c r="Y9" s="12">
        <f>SUMIF(Sheet1!$T$10:$T$3962,D9,Sheet1!$J$10:$J$3962)</f>
        <v>0</v>
      </c>
      <c r="Z9" s="12">
        <f>SUMIF(Sheet1!$T$10:$T$3962,E9,Sheet1!$J$10:$J$3962)</f>
        <v>0</v>
      </c>
      <c r="AA9" s="26">
        <f t="shared" si="0"/>
        <v>100.73</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100.73</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900</v>
      </c>
      <c r="Y11" s="12">
        <f>SUMIF(Sheet1!$T$10:$T$3962,D11,Sheet1!$J$10:$J$3962)</f>
        <v>0</v>
      </c>
      <c r="Z11" s="12">
        <f>SUMIF(Sheet1!$T$10:$T$3962,E11,Sheet1!$J$10:$J$3962)</f>
        <v>0</v>
      </c>
      <c r="AA11" s="26">
        <f t="shared" si="0"/>
        <v>900</v>
      </c>
      <c r="AB11" s="12">
        <f>SUMIF(Sheet1!$T$10:$T$3962,G11,Sheet1!$J$10:$J$3962)</f>
        <v>11</v>
      </c>
      <c r="AC11" s="12">
        <f>SUMIF(Sheet1!$T$10:$T$3962,H11,Sheet1!$J$10:$J$3962)</f>
        <v>0</v>
      </c>
      <c r="AD11" s="12">
        <f>SUMIF(Sheet1!$T$10:$T$3962,I11,Sheet1!$J$10:$J$3962)</f>
        <v>0</v>
      </c>
      <c r="AE11" s="12">
        <f>SUMIF(Sheet1!$T$10:$T$3962,J11,Sheet1!$J$10:$J$3962)</f>
        <v>0</v>
      </c>
      <c r="AF11" s="12">
        <f>SUMIF(Sheet1!$T$10:$T$3962,K11,Sheet1!$J$10:$J$3962)</f>
        <v>0</v>
      </c>
      <c r="AG11" s="26">
        <f t="shared" si="1"/>
        <v>11</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911</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1615</v>
      </c>
      <c r="Z12" s="12">
        <f>SUMIF(Sheet1!$T$10:$T$3962,E12,Sheet1!$J$10:$J$3962)</f>
        <v>0</v>
      </c>
      <c r="AA12" s="26">
        <f t="shared" si="0"/>
        <v>1615</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1615</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13303.77</v>
      </c>
      <c r="Z13" s="12">
        <f>SUMIF(Sheet1!$T$10:$T$3962,E13,Sheet1!$J$10:$J$3962)</f>
        <v>0</v>
      </c>
      <c r="AA13" s="26">
        <f t="shared" si="0"/>
        <v>13303.77</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13303.77</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241164.31</v>
      </c>
      <c r="Y14" s="12">
        <f>SUMIF(Sheet1!$T$10:$T$3962,D14,Sheet1!$J$10:$J$3962)</f>
        <v>0</v>
      </c>
      <c r="Z14" s="12">
        <f>SUMIF(Sheet1!$T$10:$T$3962,E14,Sheet1!$J$10:$J$3962)</f>
        <v>0</v>
      </c>
      <c r="AA14" s="26">
        <f t="shared" si="0"/>
        <v>241164.31</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241164.31</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0</v>
      </c>
      <c r="Y15" s="12">
        <f>SUMIF(Sheet1!$T$10:$T$3962,D15,Sheet1!$J$10:$J$3962)</f>
        <v>0</v>
      </c>
      <c r="Z15" s="12">
        <f>SUMIF(Sheet1!$T$10:$T$3962,E15,Sheet1!$J$10:$J$3962)</f>
        <v>0</v>
      </c>
      <c r="AA15" s="26">
        <f t="shared" si="0"/>
        <v>0</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0</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40</v>
      </c>
      <c r="Y16" s="12">
        <f>SUMIF(Sheet1!$T$10:$T$3962,D16,Sheet1!$J$10:$J$3962)</f>
        <v>121654.63</v>
      </c>
      <c r="Z16" s="12">
        <f>SUMIF(Sheet1!$T$10:$T$3962,E16,Sheet1!$J$10:$J$3962)</f>
        <v>0</v>
      </c>
      <c r="AA16" s="26">
        <f t="shared" si="0"/>
        <v>121694.63</v>
      </c>
      <c r="AB16" s="12">
        <f>SUMIF(Sheet1!$T$10:$T$3962,G16,Sheet1!$J$10:$J$3962)</f>
        <v>840</v>
      </c>
      <c r="AC16" s="12">
        <f>SUMIF(Sheet1!$T$10:$T$3962,H16,Sheet1!$J$10:$J$3962)</f>
        <v>3</v>
      </c>
      <c r="AD16" s="12">
        <f>SUMIF(Sheet1!$T$10:$T$3962,I16,Sheet1!$J$10:$J$3962)</f>
        <v>0</v>
      </c>
      <c r="AE16" s="12">
        <f>SUMIF(Sheet1!$T$10:$T$3962,J16,Sheet1!$J$10:$J$3962)</f>
        <v>0</v>
      </c>
      <c r="AF16" s="12">
        <f>SUMIF(Sheet1!$T$10:$T$3962,K16,Sheet1!$J$10:$J$3962)</f>
        <v>0</v>
      </c>
      <c r="AG16" s="26">
        <f t="shared" si="1"/>
        <v>843</v>
      </c>
      <c r="AH16" s="12">
        <f>SUMIF(Sheet1!$T$10:$T$3962,M16,Sheet1!$J$10:$J$3962)</f>
        <v>0</v>
      </c>
      <c r="AI16" s="12">
        <f>SUMIF(Sheet1!$T$10:$T$3962,N16,Sheet1!$J$10:$J$3962)</f>
        <v>50</v>
      </c>
      <c r="AJ16" s="12">
        <f>SUMIF(Sheet1!$T$10:$T$3962,O16,Sheet1!$J$10:$J$3962)</f>
        <v>0</v>
      </c>
      <c r="AK16" s="26">
        <f t="shared" si="2"/>
        <v>50</v>
      </c>
      <c r="AL16" s="12">
        <f>SUMIF(Sheet1!$T$10:$T$3962,Q16,Sheet1!$J$10:$J$3962)</f>
        <v>0</v>
      </c>
      <c r="AM16" s="12">
        <f>SUMIF(Sheet1!$T$10:$T$3962,R16,Sheet1!$J$10:$J$3962)</f>
        <v>20</v>
      </c>
      <c r="AN16" s="12">
        <f>SUMIF(Sheet1!$T$10:$T$3962,S16,Sheet1!$J$10:$J$3962)</f>
        <v>0</v>
      </c>
      <c r="AO16" s="12">
        <f>SUMIF(Sheet1!$T$10:$T$3962,T16,Sheet1!$J$10:$J$3962)</f>
        <v>110.5</v>
      </c>
      <c r="AP16" s="12">
        <f>SUMIF(Sheet1!$T$10:$T$3962,U16,Sheet1!$J$10:$J$3962)</f>
        <v>0</v>
      </c>
      <c r="AQ16" s="26">
        <f t="shared" si="3"/>
        <v>130.5</v>
      </c>
      <c r="AR16" s="26">
        <f t="shared" si="4"/>
        <v>122718.13</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782453.3</v>
      </c>
      <c r="Y18" s="12">
        <f>SUMIF(Sheet1!$T$10:$T$3962,D18,Sheet1!$J$10:$J$3962)</f>
        <v>160382.29999999999</v>
      </c>
      <c r="Z18" s="12">
        <f>SUMIF(Sheet1!$T$10:$T$3962,E18,Sheet1!$J$10:$J$3962)</f>
        <v>0</v>
      </c>
      <c r="AA18" s="26">
        <f t="shared" si="0"/>
        <v>942835.60000000009</v>
      </c>
      <c r="AB18" s="12">
        <f>SUMIF(Sheet1!$T$10:$T$3962,G18,Sheet1!$J$10:$J$3962)</f>
        <v>971</v>
      </c>
      <c r="AC18" s="12">
        <f>SUMIF(Sheet1!$T$10:$T$3962,H18,Sheet1!$J$10:$J$3962)</f>
        <v>53</v>
      </c>
      <c r="AD18" s="12">
        <f>SUMIF(Sheet1!$T$10:$T$3962,I18,Sheet1!$J$10:$J$3962)</f>
        <v>0</v>
      </c>
      <c r="AE18" s="12">
        <f>SUMIF(Sheet1!$T$10:$T$3962,J18,Sheet1!$J$10:$J$3962)</f>
        <v>0</v>
      </c>
      <c r="AF18" s="12">
        <f>SUMIF(Sheet1!$T$10:$T$3962,K18,Sheet1!$J$10:$J$3962)</f>
        <v>0</v>
      </c>
      <c r="AG18" s="26">
        <f t="shared" si="1"/>
        <v>1024</v>
      </c>
      <c r="AH18" s="12">
        <f>SUMIF(Sheet1!$T$10:$T$3962,M18,Sheet1!$J$10:$J$3962)</f>
        <v>0</v>
      </c>
      <c r="AI18" s="12">
        <f>SUMIF(Sheet1!$T$10:$T$3962,N18,Sheet1!$J$10:$J$3962)</f>
        <v>1010</v>
      </c>
      <c r="AJ18" s="12">
        <f>SUMIF(Sheet1!$T$10:$T$3962,O18,Sheet1!$J$10:$J$3962)</f>
        <v>0</v>
      </c>
      <c r="AK18" s="26">
        <f t="shared" si="2"/>
        <v>1010</v>
      </c>
      <c r="AL18" s="12">
        <f>SUMIF(Sheet1!$T$10:$T$3962,Q18,Sheet1!$J$10:$J$3962)</f>
        <v>756827.35</v>
      </c>
      <c r="AM18" s="12">
        <f>SUMIF(Sheet1!$T$10:$T$3962,R18,Sheet1!$J$10:$J$3962)</f>
        <v>378101</v>
      </c>
      <c r="AN18" s="12">
        <f>SUMIF(Sheet1!$T$10:$T$3962,S18,Sheet1!$J$10:$J$3962)</f>
        <v>246175</v>
      </c>
      <c r="AO18" s="12">
        <f>SUMIF(Sheet1!$T$10:$T$3962,T18,Sheet1!$J$10:$J$3962)</f>
        <v>318724.5</v>
      </c>
      <c r="AP18" s="12">
        <f>SUMIF(Sheet1!$T$10:$T$3962,U18,Sheet1!$J$10:$J$3962)</f>
        <v>0</v>
      </c>
      <c r="AQ18" s="26">
        <f t="shared" si="3"/>
        <v>1699827.85</v>
      </c>
      <c r="AR18" s="26">
        <f t="shared" si="4"/>
        <v>2644697.4500000002</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782453.3</v>
      </c>
      <c r="Y20" s="12">
        <f>SUMIF(Sheet1!$T$10:$T$3962,D20,Sheet1!$J$10:$J$3962)</f>
        <v>160382.29999999999</v>
      </c>
      <c r="Z20" s="12">
        <f>SUMIF(Sheet1!$T$10:$T$3962,E20,Sheet1!$J$10:$J$3962)</f>
        <v>0</v>
      </c>
      <c r="AA20" s="26">
        <f t="shared" si="0"/>
        <v>942835.60000000009</v>
      </c>
      <c r="AB20" s="12">
        <f>SUMIF(Sheet1!$T$10:$T$3962,G20,Sheet1!$J$10:$J$3962)</f>
        <v>971</v>
      </c>
      <c r="AC20" s="12">
        <f>SUMIF(Sheet1!$T$10:$T$3962,H20,Sheet1!$J$10:$J$3962)</f>
        <v>53</v>
      </c>
      <c r="AD20" s="12">
        <f>SUMIF(Sheet1!$T$10:$T$3962,I20,Sheet1!$J$10:$J$3962)</f>
        <v>0</v>
      </c>
      <c r="AE20" s="12">
        <f>SUMIF(Sheet1!$T$10:$T$3962,J20,Sheet1!$J$10:$J$3962)</f>
        <v>0</v>
      </c>
      <c r="AF20" s="12">
        <f>SUMIF(Sheet1!$T$10:$T$3962,K20,Sheet1!$J$10:$J$3962)</f>
        <v>0</v>
      </c>
      <c r="AG20" s="26">
        <f t="shared" si="1"/>
        <v>1024</v>
      </c>
      <c r="AH20" s="12">
        <f>SUMIF(Sheet1!$T$10:$T$3962,M20,Sheet1!$J$10:$J$3962)</f>
        <v>0</v>
      </c>
      <c r="AI20" s="12">
        <f>SUMIF(Sheet1!$T$10:$T$3962,N20,Sheet1!$J$10:$J$3962)</f>
        <v>1010</v>
      </c>
      <c r="AJ20" s="12">
        <f>SUMIF(Sheet1!$T$10:$T$3962,O20,Sheet1!$J$10:$J$3962)</f>
        <v>0</v>
      </c>
      <c r="AK20" s="26">
        <f t="shared" si="2"/>
        <v>1010</v>
      </c>
      <c r="AL20" s="12">
        <f>SUMIF(Sheet1!$T$10:$T$3962,Q20,Sheet1!$J$10:$J$3962)</f>
        <v>756827.35</v>
      </c>
      <c r="AM20" s="12">
        <f>SUMIF(Sheet1!$T$10:$T$3962,R20,Sheet1!$J$10:$J$3962)</f>
        <v>378101</v>
      </c>
      <c r="AN20" s="12">
        <f>SUMIF(Sheet1!$T$10:$T$3962,S20,Sheet1!$J$10:$J$3962)</f>
        <v>246175</v>
      </c>
      <c r="AO20" s="12">
        <f>SUMIF(Sheet1!$T$10:$T$3962,T20,Sheet1!$J$10:$J$3962)</f>
        <v>318724.5</v>
      </c>
      <c r="AP20" s="12">
        <f>SUMIF(Sheet1!$T$10:$T$3962,U20,Sheet1!$J$10:$J$3962)</f>
        <v>0</v>
      </c>
      <c r="AQ20" s="26">
        <f t="shared" si="3"/>
        <v>1699827.85</v>
      </c>
      <c r="AR20" s="26">
        <f t="shared" si="4"/>
        <v>2644697.4500000002</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782453.3</v>
      </c>
      <c r="Y26" s="12">
        <f>SUMIF(Sheet1!$T$10:$T$3962,D26,Sheet1!$J$10:$J$3962)</f>
        <v>160382.29999999999</v>
      </c>
      <c r="Z26" s="12">
        <f>SUMIF(Sheet1!$T$10:$T$3962,E26,Sheet1!$J$10:$J$3962)</f>
        <v>0</v>
      </c>
      <c r="AA26" s="26">
        <f>SUM(X26:Z26)</f>
        <v>942835.60000000009</v>
      </c>
      <c r="AB26" s="12">
        <f>SUMIF(Sheet1!$T$10:$T$3962,G26,Sheet1!$J$10:$J$3962)</f>
        <v>971</v>
      </c>
      <c r="AC26" s="12">
        <f>SUMIF(Sheet1!$T$10:$T$3962,H26,Sheet1!$J$10:$J$3962)</f>
        <v>53</v>
      </c>
      <c r="AD26" s="12">
        <f>SUMIF(Sheet1!$T$10:$T$3962,I26,Sheet1!$J$10:$J$3962)</f>
        <v>0</v>
      </c>
      <c r="AE26" s="12">
        <f>SUMIF(Sheet1!$T$10:$T$3962,J26,Sheet1!$J$10:$J$3962)</f>
        <v>0</v>
      </c>
      <c r="AF26" s="12">
        <f>SUMIF(Sheet1!$T$10:$T$3962,K26,Sheet1!$J$10:$J$3962)</f>
        <v>0</v>
      </c>
      <c r="AG26" s="26">
        <f>SUM(AB26:AF26)</f>
        <v>1024</v>
      </c>
      <c r="AH26" s="12">
        <f>SUMIF(Sheet1!$T$10:$T$3962,M26,Sheet1!$J$10:$J$3962)</f>
        <v>0</v>
      </c>
      <c r="AI26" s="12">
        <f>SUMIF(Sheet1!$T$10:$T$3962,N26,Sheet1!$J$10:$J$3962)</f>
        <v>1010</v>
      </c>
      <c r="AJ26" s="12">
        <f>SUMIF(Sheet1!$T$10:$T$3962,O26,Sheet1!$J$10:$J$3962)</f>
        <v>0</v>
      </c>
      <c r="AK26" s="26">
        <f>SUM(AH26:AJ26)</f>
        <v>1010</v>
      </c>
      <c r="AL26" s="12">
        <f>SUMIF(Sheet1!$T$10:$T$3962,Q26,Sheet1!$J$10:$J$3962)</f>
        <v>756827.35</v>
      </c>
      <c r="AM26" s="12">
        <f>SUMIF(Sheet1!$T$10:$T$3962,R26,Sheet1!$J$10:$J$3962)</f>
        <v>378101</v>
      </c>
      <c r="AN26" s="12">
        <f>SUMIF(Sheet1!$T$10:$T$3962,S26,Sheet1!$J$10:$J$3962)</f>
        <v>246175</v>
      </c>
      <c r="AO26" s="12">
        <f>SUMIF(Sheet1!$T$10:$T$3962,T26,Sheet1!$J$10:$J$3962)</f>
        <v>318724.5</v>
      </c>
      <c r="AP26" s="12">
        <f>SUMIF(Sheet1!$T$10:$T$3962,U26,Sheet1!$J$10:$J$3962)</f>
        <v>0</v>
      </c>
      <c r="AQ26" s="26">
        <f>SUM(AL26:AP26)</f>
        <v>1699827.85</v>
      </c>
      <c r="AR26" s="26">
        <f>+AQ26+AK26+AG26+AA26</f>
        <v>2644697.4500000002</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345374</v>
      </c>
      <c r="Y28" s="12">
        <f>SUMIF(Sheet1!$T$10:$T$3962,D28,Sheet1!$J$10:$J$3962)</f>
        <v>227323</v>
      </c>
      <c r="Z28" s="12">
        <f>SUMIF(Sheet1!$T$10:$T$3962,E28,Sheet1!$J$10:$J$3962)</f>
        <v>244034</v>
      </c>
      <c r="AA28" s="26">
        <f t="shared" ref="AA28:AA45" si="5">SUM(X28:Z28)</f>
        <v>816731</v>
      </c>
      <c r="AB28" s="12">
        <f>SUMIF(Sheet1!$T$10:$T$3962,G28,Sheet1!$J$10:$J$3962)</f>
        <v>11670</v>
      </c>
      <c r="AC28" s="12">
        <f>SUMIF(Sheet1!$T$10:$T$3962,H28,Sheet1!$J$10:$J$3962)</f>
        <v>8756</v>
      </c>
      <c r="AD28" s="12">
        <f>SUMIF(Sheet1!$T$10:$T$3962,I28,Sheet1!$J$10:$J$3962)</f>
        <v>0</v>
      </c>
      <c r="AE28" s="12">
        <f>SUMIF(Sheet1!$T$10:$T$3962,J28,Sheet1!$J$10:$J$3962)</f>
        <v>0</v>
      </c>
      <c r="AF28" s="12">
        <f>SUMIF(Sheet1!$T$10:$T$3962,K28,Sheet1!$J$10:$J$3962)</f>
        <v>0</v>
      </c>
      <c r="AG28" s="26">
        <f t="shared" ref="AG28:AG45" si="6">SUM(AB28:AF28)</f>
        <v>20426</v>
      </c>
      <c r="AH28" s="12">
        <f>SUMIF(Sheet1!$T$10:$T$3962,M28,Sheet1!$J$10:$J$3962)</f>
        <v>0</v>
      </c>
      <c r="AI28" s="12">
        <f>SUMIF(Sheet1!$T$10:$T$3962,N28,Sheet1!$J$10:$J$3962)</f>
        <v>103373</v>
      </c>
      <c r="AJ28" s="12">
        <f>SUMIF(Sheet1!$T$10:$T$3962,O28,Sheet1!$J$10:$J$3962)</f>
        <v>0</v>
      </c>
      <c r="AK28" s="26">
        <f t="shared" ref="AK28:AK45" si="7">SUM(AH28:AJ28)</f>
        <v>103373</v>
      </c>
      <c r="AL28" s="12">
        <f>SUMIF(Sheet1!$T$10:$T$3962,Q28,Sheet1!$J$10:$J$3962)</f>
        <v>46952</v>
      </c>
      <c r="AM28" s="12">
        <f>SUMIF(Sheet1!$T$10:$T$3962,R28,Sheet1!$J$10:$J$3962)</f>
        <v>88631</v>
      </c>
      <c r="AN28" s="12">
        <f>SUMIF(Sheet1!$T$10:$T$3962,S28,Sheet1!$J$10:$J$3962)</f>
        <v>279706</v>
      </c>
      <c r="AO28" s="12">
        <f>SUMIF(Sheet1!$T$10:$T$3962,T28,Sheet1!$J$10:$J$3962)</f>
        <v>24588</v>
      </c>
      <c r="AP28" s="12">
        <f>SUMIF(Sheet1!$T$10:$T$3962,U28,Sheet1!$J$10:$J$3962)</f>
        <v>0</v>
      </c>
      <c r="AQ28" s="26">
        <f t="shared" ref="AQ28:AQ45" si="8">SUM(AL28:AP28)</f>
        <v>439877</v>
      </c>
      <c r="AR28" s="26">
        <f t="shared" ref="AR28:AR45" si="9">+AQ28+AK28+AG28+AA28</f>
        <v>1380407</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37524</v>
      </c>
      <c r="Y29" s="12">
        <f>SUMIF(Sheet1!$T$10:$T$3962,D29,Sheet1!$J$10:$J$3962)</f>
        <v>39867</v>
      </c>
      <c r="Z29" s="12">
        <f>SUMIF(Sheet1!$T$10:$T$3962,E29,Sheet1!$J$10:$J$3962)</f>
        <v>53292</v>
      </c>
      <c r="AA29" s="26">
        <f t="shared" si="5"/>
        <v>130683</v>
      </c>
      <c r="AB29" s="12">
        <f>SUMIF(Sheet1!$T$10:$T$3962,G29,Sheet1!$J$10:$J$3962)</f>
        <v>1657</v>
      </c>
      <c r="AC29" s="12">
        <f>SUMIF(Sheet1!$T$10:$T$3962,H29,Sheet1!$J$10:$J$3962)</f>
        <v>1423</v>
      </c>
      <c r="AD29" s="12">
        <f>SUMIF(Sheet1!$T$10:$T$3962,I29,Sheet1!$J$10:$J$3962)</f>
        <v>0</v>
      </c>
      <c r="AE29" s="12">
        <f>SUMIF(Sheet1!$T$10:$T$3962,J29,Sheet1!$J$10:$J$3962)</f>
        <v>0</v>
      </c>
      <c r="AF29" s="12">
        <f>SUMIF(Sheet1!$T$10:$T$3962,K29,Sheet1!$J$10:$J$3962)</f>
        <v>0</v>
      </c>
      <c r="AG29" s="26">
        <f t="shared" si="6"/>
        <v>3080</v>
      </c>
      <c r="AH29" s="12">
        <f>SUMIF(Sheet1!$T$10:$T$3962,M29,Sheet1!$J$10:$J$3962)</f>
        <v>0</v>
      </c>
      <c r="AI29" s="12">
        <f>SUMIF(Sheet1!$T$10:$T$3962,N29,Sheet1!$J$10:$J$3962)</f>
        <v>18752</v>
      </c>
      <c r="AJ29" s="12">
        <f>SUMIF(Sheet1!$T$10:$T$3962,O29,Sheet1!$J$10:$J$3962)</f>
        <v>0</v>
      </c>
      <c r="AK29" s="26">
        <f t="shared" si="7"/>
        <v>18752</v>
      </c>
      <c r="AL29" s="12">
        <f>SUMIF(Sheet1!$T$10:$T$3962,Q29,Sheet1!$J$10:$J$3962)</f>
        <v>2658</v>
      </c>
      <c r="AM29" s="12">
        <f>SUMIF(Sheet1!$T$10:$T$3962,R29,Sheet1!$J$10:$J$3962)</f>
        <v>5146</v>
      </c>
      <c r="AN29" s="12">
        <f>SUMIF(Sheet1!$T$10:$T$3962,S29,Sheet1!$J$10:$J$3962)</f>
        <v>35454</v>
      </c>
      <c r="AO29" s="12">
        <f>SUMIF(Sheet1!$T$10:$T$3962,T29,Sheet1!$J$10:$J$3962)</f>
        <v>4585</v>
      </c>
      <c r="AP29" s="12">
        <f>SUMIF(Sheet1!$T$10:$T$3962,U29,Sheet1!$J$10:$J$3962)</f>
        <v>0</v>
      </c>
      <c r="AQ29" s="26">
        <f t="shared" si="8"/>
        <v>47843</v>
      </c>
      <c r="AR29" s="26">
        <f t="shared" si="9"/>
        <v>200358</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275254</v>
      </c>
      <c r="Y32" s="12">
        <f>SUMIF(Sheet1!$T$10:$T$3962,D32,Sheet1!$J$10:$J$3962)</f>
        <v>0</v>
      </c>
      <c r="Z32" s="12">
        <f>SUMIF(Sheet1!$T$10:$T$3962,E32,Sheet1!$J$10:$J$3962)</f>
        <v>0</v>
      </c>
      <c r="AA32" s="26">
        <f t="shared" si="5"/>
        <v>275254</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275254</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1571778</v>
      </c>
      <c r="AM38" s="12">
        <f>SUMIF(Sheet1!$T$10:$T$3962,R38,Sheet1!$J$10:$J$3962)</f>
        <v>0</v>
      </c>
      <c r="AN38" s="12">
        <f>SUMIF(Sheet1!$T$10:$T$3962,S38,Sheet1!$J$10:$J$3962)</f>
        <v>0</v>
      </c>
      <c r="AO38" s="12">
        <f>SUMIF(Sheet1!$T$10:$T$3962,T38,Sheet1!$J$10:$J$3962)</f>
        <v>0</v>
      </c>
      <c r="AP38" s="12">
        <f>SUMIF(Sheet1!$T$10:$T$3962,U38,Sheet1!$J$10:$J$3962)</f>
        <v>0</v>
      </c>
      <c r="AQ38" s="26">
        <f t="shared" si="8"/>
        <v>1571778</v>
      </c>
      <c r="AR38" s="26">
        <f t="shared" si="9"/>
        <v>1571778</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254</v>
      </c>
      <c r="Y39" s="12">
        <f>SUMIF(Sheet1!$T$10:$T$3962,D39,Sheet1!$J$10:$J$3962)</f>
        <v>21359</v>
      </c>
      <c r="Z39" s="12">
        <f>SUMIF(Sheet1!$T$10:$T$3962,E39,Sheet1!$J$10:$J$3962)</f>
        <v>0</v>
      </c>
      <c r="AA39" s="26">
        <f t="shared" si="5"/>
        <v>21613</v>
      </c>
      <c r="AB39" s="12">
        <f>SUMIF(Sheet1!$T$10:$T$3962,G39,Sheet1!$J$10:$J$3962)</f>
        <v>29</v>
      </c>
      <c r="AC39" s="12">
        <f>SUMIF(Sheet1!$T$10:$T$3962,H39,Sheet1!$J$10:$J$3962)</f>
        <v>3309</v>
      </c>
      <c r="AD39" s="12">
        <f>SUMIF(Sheet1!$T$10:$T$3962,I39,Sheet1!$J$10:$J$3962)</f>
        <v>0</v>
      </c>
      <c r="AE39" s="12">
        <f>SUMIF(Sheet1!$T$10:$T$3962,J39,Sheet1!$J$10:$J$3962)</f>
        <v>0</v>
      </c>
      <c r="AF39" s="12">
        <f>SUMIF(Sheet1!$T$10:$T$3962,K39,Sheet1!$J$10:$J$3962)</f>
        <v>0</v>
      </c>
      <c r="AG39" s="26">
        <f t="shared" si="6"/>
        <v>3338</v>
      </c>
      <c r="AH39" s="12">
        <f>SUMIF(Sheet1!$T$10:$T$3962,M39,Sheet1!$J$10:$J$3962)</f>
        <v>0</v>
      </c>
      <c r="AI39" s="12">
        <f>SUMIF(Sheet1!$T$10:$T$3962,N39,Sheet1!$J$10:$J$3962)</f>
        <v>2955</v>
      </c>
      <c r="AJ39" s="12">
        <f>SUMIF(Sheet1!$T$10:$T$3962,O39,Sheet1!$J$10:$J$3962)</f>
        <v>0</v>
      </c>
      <c r="AK39" s="26">
        <f t="shared" si="7"/>
        <v>2955</v>
      </c>
      <c r="AL39" s="12">
        <f>SUMIF(Sheet1!$T$10:$T$3962,Q39,Sheet1!$J$10:$J$3962)</f>
        <v>5817</v>
      </c>
      <c r="AM39" s="12">
        <f>SUMIF(Sheet1!$T$10:$T$3962,R39,Sheet1!$J$10:$J$3962)</f>
        <v>2646</v>
      </c>
      <c r="AN39" s="12">
        <f>SUMIF(Sheet1!$T$10:$T$3962,S39,Sheet1!$J$10:$J$3962)</f>
        <v>0</v>
      </c>
      <c r="AO39" s="12">
        <f>SUMIF(Sheet1!$T$10:$T$3962,T39,Sheet1!$J$10:$J$3962)</f>
        <v>0</v>
      </c>
      <c r="AP39" s="12">
        <f>SUMIF(Sheet1!$T$10:$T$3962,U39,Sheet1!$J$10:$J$3962)</f>
        <v>0</v>
      </c>
      <c r="AQ39" s="26">
        <f t="shared" si="8"/>
        <v>8463</v>
      </c>
      <c r="AR39" s="26">
        <f t="shared" si="9"/>
        <v>36369</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152533</v>
      </c>
      <c r="Y40" s="12">
        <f>SUMIF(Sheet1!$T$10:$T$3962,D40,Sheet1!$J$10:$J$3962)</f>
        <v>95302</v>
      </c>
      <c r="Z40" s="12">
        <f>SUMIF(Sheet1!$T$10:$T$3962,E40,Sheet1!$J$10:$J$3962)</f>
        <v>0</v>
      </c>
      <c r="AA40" s="26">
        <f t="shared" si="5"/>
        <v>247835</v>
      </c>
      <c r="AB40" s="12">
        <f>SUMIF(Sheet1!$T$10:$T$3962,G40,Sheet1!$J$10:$J$3962)</f>
        <v>0</v>
      </c>
      <c r="AC40" s="12">
        <f>SUMIF(Sheet1!$T$10:$T$3962,H40,Sheet1!$J$10:$J$3962)</f>
        <v>0</v>
      </c>
      <c r="AD40" s="12">
        <f>SUMIF(Sheet1!$T$10:$T$3962,I40,Sheet1!$J$10:$J$3962)</f>
        <v>0</v>
      </c>
      <c r="AE40" s="12">
        <f>SUMIF(Sheet1!$T$10:$T$3962,J40,Sheet1!$J$10:$J$3962)</f>
        <v>0</v>
      </c>
      <c r="AF40" s="12">
        <f>SUMIF(Sheet1!$T$10:$T$3962,K40,Sheet1!$J$10:$J$3962)</f>
        <v>0</v>
      </c>
      <c r="AG40" s="26">
        <f t="shared" si="6"/>
        <v>0</v>
      </c>
      <c r="AH40" s="12">
        <f>SUMIF(Sheet1!$T$10:$T$3962,M40,Sheet1!$J$10:$J$3962)</f>
        <v>0</v>
      </c>
      <c r="AI40" s="12">
        <f>SUMIF(Sheet1!$T$10:$T$3962,N40,Sheet1!$J$10:$J$3962)</f>
        <v>15318</v>
      </c>
      <c r="AJ40" s="12">
        <f>SUMIF(Sheet1!$T$10:$T$3962,O40,Sheet1!$J$10:$J$3962)</f>
        <v>0</v>
      </c>
      <c r="AK40" s="26">
        <f t="shared" si="7"/>
        <v>15318</v>
      </c>
      <c r="AL40" s="12">
        <f>SUMIF(Sheet1!$T$10:$T$3962,Q40,Sheet1!$J$10:$J$3962)</f>
        <v>17124</v>
      </c>
      <c r="AM40" s="12">
        <f>SUMIF(Sheet1!$T$10:$T$3962,R40,Sheet1!$J$10:$J$3962)</f>
        <v>9240</v>
      </c>
      <c r="AN40" s="12">
        <f>SUMIF(Sheet1!$T$10:$T$3962,S40,Sheet1!$J$10:$J$3962)</f>
        <v>35303</v>
      </c>
      <c r="AO40" s="12">
        <f>SUMIF(Sheet1!$T$10:$T$3962,T40,Sheet1!$J$10:$J$3962)</f>
        <v>39618</v>
      </c>
      <c r="AP40" s="12">
        <f>SUMIF(Sheet1!$T$10:$T$3962,U40,Sheet1!$J$10:$J$3962)</f>
        <v>0</v>
      </c>
      <c r="AQ40" s="26">
        <f t="shared" si="8"/>
        <v>101285</v>
      </c>
      <c r="AR40" s="26">
        <f t="shared" si="9"/>
        <v>364438</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106271</v>
      </c>
      <c r="Y41" s="12">
        <f>SUMIF(Sheet1!$T$10:$T$3962,D41,Sheet1!$J$10:$J$3962)</f>
        <v>0</v>
      </c>
      <c r="Z41" s="12">
        <f>SUMIF(Sheet1!$T$10:$T$3962,E41,Sheet1!$J$10:$J$3962)</f>
        <v>0</v>
      </c>
      <c r="AA41" s="26">
        <f t="shared" si="5"/>
        <v>106271</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106271</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108260</v>
      </c>
      <c r="Y42" s="12">
        <f>SUMIF(Sheet1!$T$10:$T$3962,D42,Sheet1!$J$10:$J$3962)</f>
        <v>88295</v>
      </c>
      <c r="Z42" s="12">
        <f>SUMIF(Sheet1!$T$10:$T$3962,E42,Sheet1!$J$10:$J$3962)</f>
        <v>22861</v>
      </c>
      <c r="AA42" s="26">
        <f t="shared" si="5"/>
        <v>219416</v>
      </c>
      <c r="AB42" s="12">
        <f>SUMIF(Sheet1!$T$10:$T$3962,G42,Sheet1!$J$10:$J$3962)</f>
        <v>7752</v>
      </c>
      <c r="AC42" s="12">
        <f>SUMIF(Sheet1!$T$10:$T$3962,H42,Sheet1!$J$10:$J$3962)</f>
        <v>6818</v>
      </c>
      <c r="AD42" s="12">
        <f>SUMIF(Sheet1!$T$10:$T$3962,I42,Sheet1!$J$10:$J$3962)</f>
        <v>641</v>
      </c>
      <c r="AE42" s="12">
        <f>SUMIF(Sheet1!$T$10:$T$3962,J42,Sheet1!$J$10:$J$3962)</f>
        <v>0</v>
      </c>
      <c r="AF42" s="12">
        <f>SUMIF(Sheet1!$T$10:$T$3962,K42,Sheet1!$J$10:$J$3962)</f>
        <v>0</v>
      </c>
      <c r="AG42" s="26">
        <f t="shared" si="6"/>
        <v>15211</v>
      </c>
      <c r="AH42" s="12">
        <f>SUMIF(Sheet1!$T$10:$T$3962,M42,Sheet1!$J$10:$J$3962)</f>
        <v>0</v>
      </c>
      <c r="AI42" s="12">
        <f>SUMIF(Sheet1!$T$10:$T$3962,N42,Sheet1!$J$10:$J$3962)</f>
        <v>74644</v>
      </c>
      <c r="AJ42" s="12">
        <f>SUMIF(Sheet1!$T$10:$T$3962,O42,Sheet1!$J$10:$J$3962)</f>
        <v>0</v>
      </c>
      <c r="AK42" s="26">
        <f t="shared" si="7"/>
        <v>74644</v>
      </c>
      <c r="AL42" s="12">
        <f>SUMIF(Sheet1!$T$10:$T$3962,Q42,Sheet1!$J$10:$J$3962)</f>
        <v>16565</v>
      </c>
      <c r="AM42" s="12">
        <f>SUMIF(Sheet1!$T$10:$T$3962,R42,Sheet1!$J$10:$J$3962)</f>
        <v>54221</v>
      </c>
      <c r="AN42" s="12">
        <f>SUMIF(Sheet1!$T$10:$T$3962,S42,Sheet1!$J$10:$J$3962)</f>
        <v>29783</v>
      </c>
      <c r="AO42" s="12">
        <f>SUMIF(Sheet1!$T$10:$T$3962,T42,Sheet1!$J$10:$J$3962)</f>
        <v>5081</v>
      </c>
      <c r="AP42" s="12">
        <f>SUMIF(Sheet1!$T$10:$T$3962,U42,Sheet1!$J$10:$J$3962)</f>
        <v>0</v>
      </c>
      <c r="AQ42" s="26">
        <f t="shared" si="8"/>
        <v>105650</v>
      </c>
      <c r="AR42" s="26">
        <f t="shared" si="9"/>
        <v>414921</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1025470</v>
      </c>
      <c r="Y45" s="12">
        <f>SUMIF(Sheet1!$T$10:$T$3962,D45,Sheet1!$J$10:$J$3962)</f>
        <v>472146</v>
      </c>
      <c r="Z45" s="12">
        <f>SUMIF(Sheet1!$T$10:$T$3962,E45,Sheet1!$J$10:$J$3962)</f>
        <v>320187</v>
      </c>
      <c r="AA45" s="26">
        <f t="shared" si="5"/>
        <v>1817803</v>
      </c>
      <c r="AB45" s="12">
        <f>SUMIF(Sheet1!$T$10:$T$3962,G45,Sheet1!$J$10:$J$3962)</f>
        <v>21108</v>
      </c>
      <c r="AC45" s="12">
        <f>SUMIF(Sheet1!$T$10:$T$3962,H45,Sheet1!$J$10:$J$3962)</f>
        <v>20306</v>
      </c>
      <c r="AD45" s="12">
        <f>SUMIF(Sheet1!$T$10:$T$3962,I45,Sheet1!$J$10:$J$3962)</f>
        <v>641</v>
      </c>
      <c r="AE45" s="12">
        <f>SUMIF(Sheet1!$T$10:$T$3962,J45,Sheet1!$J$10:$J$3962)</f>
        <v>0</v>
      </c>
      <c r="AF45" s="12">
        <f>SUMIF(Sheet1!$T$10:$T$3962,K45,Sheet1!$J$10:$J$3962)</f>
        <v>0</v>
      </c>
      <c r="AG45" s="26">
        <f t="shared" si="6"/>
        <v>42055</v>
      </c>
      <c r="AH45" s="12">
        <f>SUMIF(Sheet1!$T$10:$T$3962,M45,Sheet1!$J$10:$J$3962)</f>
        <v>0</v>
      </c>
      <c r="AI45" s="12">
        <f>SUMIF(Sheet1!$T$10:$T$3962,N45,Sheet1!$J$10:$J$3962)</f>
        <v>215042</v>
      </c>
      <c r="AJ45" s="12">
        <f>SUMIF(Sheet1!$T$10:$T$3962,O45,Sheet1!$J$10:$J$3962)</f>
        <v>0</v>
      </c>
      <c r="AK45" s="26">
        <f t="shared" si="7"/>
        <v>215042</v>
      </c>
      <c r="AL45" s="12">
        <f>SUMIF(Sheet1!$T$10:$T$3962,Q45,Sheet1!$J$10:$J$3962)</f>
        <v>1660894</v>
      </c>
      <c r="AM45" s="12">
        <f>SUMIF(Sheet1!$T$10:$T$3962,R45,Sheet1!$J$10:$J$3962)</f>
        <v>159884</v>
      </c>
      <c r="AN45" s="12">
        <f>SUMIF(Sheet1!$T$10:$T$3962,S45,Sheet1!$J$10:$J$3962)</f>
        <v>380246</v>
      </c>
      <c r="AO45" s="12">
        <f>SUMIF(Sheet1!$T$10:$T$3962,T45,Sheet1!$J$10:$J$3962)</f>
        <v>73872</v>
      </c>
      <c r="AP45" s="12">
        <f>SUMIF(Sheet1!$T$10:$T$3962,U45,Sheet1!$J$10:$J$3962)</f>
        <v>0</v>
      </c>
      <c r="AQ45" s="26">
        <f t="shared" si="8"/>
        <v>2274896</v>
      </c>
      <c r="AR45" s="26">
        <f t="shared" si="9"/>
        <v>4349796</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1025470</v>
      </c>
      <c r="Y51" s="12">
        <f>SUMIF(Sheet1!$T$10:$T$3962,D51,Sheet1!$J$10:$J$3962)</f>
        <v>472146</v>
      </c>
      <c r="Z51" s="12">
        <f>SUMIF(Sheet1!$T$10:$T$3962,E51,Sheet1!$J$10:$J$3962)</f>
        <v>320187</v>
      </c>
      <c r="AA51" s="26">
        <f>SUM(X51:Z51)</f>
        <v>1817803</v>
      </c>
      <c r="AB51" s="12">
        <f>SUMIF(Sheet1!$T$10:$T$3962,G51,Sheet1!$J$10:$J$3962)</f>
        <v>21108</v>
      </c>
      <c r="AC51" s="12">
        <f>SUMIF(Sheet1!$T$10:$T$3962,H51,Sheet1!$J$10:$J$3962)</f>
        <v>20306</v>
      </c>
      <c r="AD51" s="12">
        <f>SUMIF(Sheet1!$T$10:$T$3962,I51,Sheet1!$J$10:$J$3962)</f>
        <v>641</v>
      </c>
      <c r="AE51" s="12">
        <f>SUMIF(Sheet1!$T$10:$T$3962,J51,Sheet1!$J$10:$J$3962)</f>
        <v>0</v>
      </c>
      <c r="AF51" s="12">
        <f>SUMIF(Sheet1!$T$10:$T$3962,K51,Sheet1!$J$10:$J$3962)</f>
        <v>0</v>
      </c>
      <c r="AG51" s="26">
        <f>SUM(AB51:AF51)</f>
        <v>42055</v>
      </c>
      <c r="AH51" s="12">
        <f>SUMIF(Sheet1!$T$10:$T$3962,M51,Sheet1!$J$10:$J$3962)</f>
        <v>0</v>
      </c>
      <c r="AI51" s="12">
        <f>SUMIF(Sheet1!$T$10:$T$3962,N51,Sheet1!$J$10:$J$3962)</f>
        <v>215042</v>
      </c>
      <c r="AJ51" s="12">
        <f>SUMIF(Sheet1!$T$10:$T$3962,O51,Sheet1!$J$10:$J$3962)</f>
        <v>0</v>
      </c>
      <c r="AK51" s="26">
        <f>SUM(AH51:AJ51)</f>
        <v>215042</v>
      </c>
      <c r="AL51" s="12">
        <f>SUMIF(Sheet1!$T$10:$T$3962,Q51,Sheet1!$J$10:$J$3962)</f>
        <v>1660894</v>
      </c>
      <c r="AM51" s="12">
        <f>SUMIF(Sheet1!$T$10:$T$3962,R51,Sheet1!$J$10:$J$3962)</f>
        <v>159884</v>
      </c>
      <c r="AN51" s="12">
        <f>SUMIF(Sheet1!$T$10:$T$3962,S51,Sheet1!$J$10:$J$3962)</f>
        <v>380246</v>
      </c>
      <c r="AO51" s="12">
        <f>SUMIF(Sheet1!$T$10:$T$3962,T51,Sheet1!$J$10:$J$3962)</f>
        <v>73872</v>
      </c>
      <c r="AP51" s="12">
        <f>SUMIF(Sheet1!$T$10:$T$3962,U51,Sheet1!$J$10:$J$3962)</f>
        <v>0</v>
      </c>
      <c r="AQ51" s="26">
        <f>SUM(AL51:AP51)</f>
        <v>2274896</v>
      </c>
      <c r="AR51" s="26">
        <f>+AQ51+AK51+AG51+AA51</f>
        <v>4349796</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-243016.69999999995</v>
      </c>
      <c r="Y53" s="12">
        <f>SUMIF(Sheet1!$T$10:$T$3962,D53,Sheet1!$J$10:$J$3962)</f>
        <v>-311763.7</v>
      </c>
      <c r="Z53" s="12">
        <f>SUMIF(Sheet1!$T$10:$T$3962,E53,Sheet1!$J$10:$J$3962)</f>
        <v>-320187</v>
      </c>
      <c r="AA53" s="26">
        <f t="shared" ref="AA53:AA58" si="10">SUM(X53:Z53)</f>
        <v>-874967.39999999991</v>
      </c>
      <c r="AB53" s="12">
        <f>SUMIF(Sheet1!$T$10:$T$3962,G53,Sheet1!$J$10:$J$3962)</f>
        <v>-20137</v>
      </c>
      <c r="AC53" s="12">
        <f>SUMIF(Sheet1!$T$10:$T$3962,H53,Sheet1!$J$10:$J$3962)</f>
        <v>-20253</v>
      </c>
      <c r="AD53" s="12">
        <f>SUMIF(Sheet1!$T$10:$T$3962,I53,Sheet1!$J$10:$J$3962)</f>
        <v>-641</v>
      </c>
      <c r="AE53" s="12">
        <f>SUMIF(Sheet1!$T$10:$T$3962,J53,Sheet1!$J$10:$J$3962)</f>
        <v>0</v>
      </c>
      <c r="AF53" s="12">
        <f>SUMIF(Sheet1!$T$10:$T$3962,K53,Sheet1!$J$10:$J$3962)</f>
        <v>0</v>
      </c>
      <c r="AG53" s="26">
        <f t="shared" ref="AG53:AG58" si="11">SUM(AB53:AF53)</f>
        <v>-41031</v>
      </c>
      <c r="AH53" s="12">
        <f>SUMIF(Sheet1!$T$10:$T$3962,M53,Sheet1!$J$10:$J$3962)</f>
        <v>0</v>
      </c>
      <c r="AI53" s="12">
        <f>SUMIF(Sheet1!$T$10:$T$3962,N53,Sheet1!$J$10:$J$3962)</f>
        <v>-214032</v>
      </c>
      <c r="AJ53" s="12">
        <f>SUMIF(Sheet1!$T$10:$T$3962,O53,Sheet1!$J$10:$J$3962)</f>
        <v>0</v>
      </c>
      <c r="AK53" s="26">
        <f t="shared" ref="AK53:AK58" si="12">SUM(AH53:AJ53)</f>
        <v>-214032</v>
      </c>
      <c r="AL53" s="12">
        <f>SUMIF(Sheet1!$T$10:$T$3962,Q53,Sheet1!$J$10:$J$3962)</f>
        <v>-904066.65</v>
      </c>
      <c r="AM53" s="12">
        <f>SUMIF(Sheet1!$T$10:$T$3962,R53,Sheet1!$J$10:$J$3962)</f>
        <v>218217</v>
      </c>
      <c r="AN53" s="12">
        <f>SUMIF(Sheet1!$T$10:$T$3962,S53,Sheet1!$J$10:$J$3962)</f>
        <v>-134071</v>
      </c>
      <c r="AO53" s="12">
        <f>SUMIF(Sheet1!$T$10:$T$3962,T53,Sheet1!$J$10:$J$3962)</f>
        <v>244852.5</v>
      </c>
      <c r="AP53" s="12">
        <f>SUMIF(Sheet1!$T$10:$T$3962,U53,Sheet1!$J$10:$J$3962)</f>
        <v>0</v>
      </c>
      <c r="AQ53" s="26">
        <f t="shared" ref="AQ53:AQ58" si="13">SUM(AL53:AP53)</f>
        <v>-575068.15</v>
      </c>
      <c r="AR53" s="26">
        <f t="shared" ref="AR53:AR58" si="14">+AQ53+AK53+AG53+AA53</f>
        <v>-1705098.5499999998</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-243016.69999999995</v>
      </c>
      <c r="Y55" s="12">
        <f>SUMIF(Sheet1!$T$10:$T$3962,D55,Sheet1!$J$10:$J$3962)</f>
        <v>-311763.7</v>
      </c>
      <c r="Z55" s="12">
        <f>SUMIF(Sheet1!$T$10:$T$3962,E55,Sheet1!$J$10:$J$3962)</f>
        <v>-320187</v>
      </c>
      <c r="AA55" s="26">
        <f t="shared" si="10"/>
        <v>-874967.39999999991</v>
      </c>
      <c r="AB55" s="12">
        <f>SUMIF(Sheet1!$T$10:$T$3962,G55,Sheet1!$J$10:$J$3962)</f>
        <v>-20137</v>
      </c>
      <c r="AC55" s="12">
        <f>SUMIF(Sheet1!$T$10:$T$3962,H55,Sheet1!$J$10:$J$3962)</f>
        <v>-20253</v>
      </c>
      <c r="AD55" s="12">
        <f>SUMIF(Sheet1!$T$10:$T$3962,I55,Sheet1!$J$10:$J$3962)</f>
        <v>-641</v>
      </c>
      <c r="AE55" s="12">
        <f>SUMIF(Sheet1!$T$10:$T$3962,J55,Sheet1!$J$10:$J$3962)</f>
        <v>0</v>
      </c>
      <c r="AF55" s="12">
        <f>SUMIF(Sheet1!$T$10:$T$3962,K55,Sheet1!$J$10:$J$3962)</f>
        <v>0</v>
      </c>
      <c r="AG55" s="26">
        <f t="shared" si="11"/>
        <v>-41031</v>
      </c>
      <c r="AH55" s="12">
        <f>SUMIF(Sheet1!$T$10:$T$3962,M55,Sheet1!$J$10:$J$3962)</f>
        <v>0</v>
      </c>
      <c r="AI55" s="12">
        <f>SUMIF(Sheet1!$T$10:$T$3962,N55,Sheet1!$J$10:$J$3962)</f>
        <v>-214032</v>
      </c>
      <c r="AJ55" s="12">
        <f>SUMIF(Sheet1!$T$10:$T$3962,O55,Sheet1!$J$10:$J$3962)</f>
        <v>0</v>
      </c>
      <c r="AK55" s="26">
        <f t="shared" si="12"/>
        <v>-214032</v>
      </c>
      <c r="AL55" s="12">
        <f>SUMIF(Sheet1!$T$10:$T$3962,Q55,Sheet1!$J$10:$J$3962)</f>
        <v>-904066.65</v>
      </c>
      <c r="AM55" s="12">
        <f>SUMIF(Sheet1!$T$10:$T$3962,R55,Sheet1!$J$10:$J$3962)</f>
        <v>218217</v>
      </c>
      <c r="AN55" s="12">
        <f>SUMIF(Sheet1!$T$10:$T$3962,S55,Sheet1!$J$10:$J$3962)</f>
        <v>-134071</v>
      </c>
      <c r="AO55" s="12">
        <f>SUMIF(Sheet1!$T$10:$T$3962,T55,Sheet1!$J$10:$J$3962)</f>
        <v>244852.5</v>
      </c>
      <c r="AP55" s="12">
        <f>SUMIF(Sheet1!$T$10:$T$3962,U55,Sheet1!$J$10:$J$3962)</f>
        <v>0</v>
      </c>
      <c r="AQ55" s="26">
        <f t="shared" si="13"/>
        <v>-575068.15</v>
      </c>
      <c r="AR55" s="26">
        <f t="shared" si="14"/>
        <v>-1705098.5499999998</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-243016.69999999995</v>
      </c>
      <c r="Y58" s="12">
        <f>SUMIF(Sheet1!$T$10:$T$3962,D58,Sheet1!$J$10:$J$3962)</f>
        <v>-311763.7</v>
      </c>
      <c r="Z58" s="12">
        <f>SUMIF(Sheet1!$T$10:$T$3962,E58,Sheet1!$J$10:$J$3962)</f>
        <v>-320187</v>
      </c>
      <c r="AA58" s="26">
        <f t="shared" si="10"/>
        <v>-874967.39999999991</v>
      </c>
      <c r="AB58" s="12">
        <f>SUMIF(Sheet1!$T$10:$T$3962,G58,Sheet1!$J$10:$J$3962)</f>
        <v>-20137</v>
      </c>
      <c r="AC58" s="12">
        <f>SUMIF(Sheet1!$T$10:$T$3962,H58,Sheet1!$J$10:$J$3962)</f>
        <v>-20253</v>
      </c>
      <c r="AD58" s="12">
        <f>SUMIF(Sheet1!$T$10:$T$3962,I58,Sheet1!$J$10:$J$3962)</f>
        <v>-641</v>
      </c>
      <c r="AE58" s="12">
        <f>SUMIF(Sheet1!$T$10:$T$3962,J58,Sheet1!$J$10:$J$3962)</f>
        <v>0</v>
      </c>
      <c r="AF58" s="12">
        <f>SUMIF(Sheet1!$T$10:$T$3962,K58,Sheet1!$J$10:$J$3962)</f>
        <v>0</v>
      </c>
      <c r="AG58" s="26">
        <f t="shared" si="11"/>
        <v>-41031</v>
      </c>
      <c r="AH58" s="12">
        <f>SUMIF(Sheet1!$T$10:$T$3962,M58,Sheet1!$J$10:$J$3962)</f>
        <v>0</v>
      </c>
      <c r="AI58" s="12">
        <f>SUMIF(Sheet1!$T$10:$T$3962,N58,Sheet1!$J$10:$J$3962)</f>
        <v>-214032</v>
      </c>
      <c r="AJ58" s="12">
        <f>SUMIF(Sheet1!$T$10:$T$3962,O58,Sheet1!$J$10:$J$3962)</f>
        <v>0</v>
      </c>
      <c r="AK58" s="26">
        <f t="shared" si="12"/>
        <v>-214032</v>
      </c>
      <c r="AL58" s="12">
        <f>SUMIF(Sheet1!$T$10:$T$3962,Q58,Sheet1!$J$10:$J$3962)</f>
        <v>-904066.65</v>
      </c>
      <c r="AM58" s="12">
        <f>SUMIF(Sheet1!$T$10:$T$3962,R58,Sheet1!$J$10:$J$3962)</f>
        <v>218217</v>
      </c>
      <c r="AN58" s="12">
        <f>SUMIF(Sheet1!$T$10:$T$3962,S58,Sheet1!$J$10:$J$3962)</f>
        <v>-134071</v>
      </c>
      <c r="AO58" s="12">
        <f>SUMIF(Sheet1!$T$10:$T$3962,T58,Sheet1!$J$10:$J$3962)</f>
        <v>244852.5</v>
      </c>
      <c r="AP58" s="12">
        <f>SUMIF(Sheet1!$T$10:$T$3962,U58,Sheet1!$J$10:$J$3962)</f>
        <v>0</v>
      </c>
      <c r="AQ58" s="26">
        <f t="shared" si="13"/>
        <v>-575068.15</v>
      </c>
      <c r="AR58" s="26">
        <f t="shared" si="14"/>
        <v>-1705098.5499999998</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-243016.69999999995</v>
      </c>
      <c r="Y69" s="12">
        <f>SUMIF(Sheet1!$T$10:$T$3962,D69,Sheet1!$J$10:$J$3962)</f>
        <v>-311763.7</v>
      </c>
      <c r="Z69" s="12">
        <f>SUMIF(Sheet1!$T$10:$T$3962,E69,Sheet1!$J$10:$J$3962)</f>
        <v>-320187</v>
      </c>
      <c r="AA69" s="26">
        <f t="shared" si="15"/>
        <v>-874967.39999999991</v>
      </c>
      <c r="AB69" s="12">
        <f>SUMIF(Sheet1!$T$10:$T$3962,G69,Sheet1!$J$10:$J$3962)</f>
        <v>-20137</v>
      </c>
      <c r="AC69" s="12">
        <f>SUMIF(Sheet1!$T$10:$T$3962,H69,Sheet1!$J$10:$J$3962)</f>
        <v>-20253</v>
      </c>
      <c r="AD69" s="12">
        <f>SUMIF(Sheet1!$T$10:$T$3962,I69,Sheet1!$J$10:$J$3962)</f>
        <v>-641</v>
      </c>
      <c r="AE69" s="12">
        <f>SUMIF(Sheet1!$T$10:$T$3962,J69,Sheet1!$J$10:$J$3962)</f>
        <v>0</v>
      </c>
      <c r="AF69" s="12">
        <f>SUMIF(Sheet1!$T$10:$T$3962,K69,Sheet1!$J$10:$J$3962)</f>
        <v>0</v>
      </c>
      <c r="AG69" s="26">
        <f t="shared" si="16"/>
        <v>-41031</v>
      </c>
      <c r="AH69" s="12">
        <f>SUMIF(Sheet1!$T$10:$T$3962,M69,Sheet1!$J$10:$J$3962)</f>
        <v>0</v>
      </c>
      <c r="AI69" s="12">
        <f>SUMIF(Sheet1!$T$10:$T$3962,N69,Sheet1!$J$10:$J$3962)</f>
        <v>-214032</v>
      </c>
      <c r="AJ69" s="12">
        <f>SUMIF(Sheet1!$T$10:$T$3962,O69,Sheet1!$J$10:$J$3962)</f>
        <v>0</v>
      </c>
      <c r="AK69" s="26">
        <f t="shared" si="17"/>
        <v>-214032</v>
      </c>
      <c r="AL69" s="12">
        <f>SUMIF(Sheet1!$T$10:$T$3962,Q69,Sheet1!$J$10:$J$3962)</f>
        <v>-904066.65</v>
      </c>
      <c r="AM69" s="12">
        <f>SUMIF(Sheet1!$T$10:$T$3962,R69,Sheet1!$J$10:$J$3962)</f>
        <v>218217</v>
      </c>
      <c r="AN69" s="12">
        <f>SUMIF(Sheet1!$T$10:$T$3962,S69,Sheet1!$J$10:$J$3962)</f>
        <v>-134071</v>
      </c>
      <c r="AO69" s="12">
        <f>SUMIF(Sheet1!$T$10:$T$3962,T69,Sheet1!$J$10:$J$3962)</f>
        <v>244852.5</v>
      </c>
      <c r="AP69" s="12">
        <f>SUMIF(Sheet1!$T$10:$T$3962,U69,Sheet1!$J$10:$J$3962)</f>
        <v>0</v>
      </c>
      <c r="AQ69" s="26">
        <f t="shared" si="18"/>
        <v>-575068.15</v>
      </c>
      <c r="AR69" s="26">
        <f t="shared" si="19"/>
        <v>-1705098.5499999998</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2.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DAC2871-85C4-4540-9830-C531747D50BD}">
  <ds:schemaRefs>
    <ds:schemaRef ds:uri="http://schemas.microsoft.com/office/2006/metadata/properties"/>
    <ds:schemaRef ds:uri="http://schemas.microsoft.com/office/2006/documentManagement/types"/>
    <ds:schemaRef ds:uri="http://schemas.microsoft.com/sharepoint/v3"/>
    <ds:schemaRef ds:uri="http://purl.org/dc/terms/"/>
    <ds:schemaRef ds:uri="http://schemas.openxmlformats.org/package/2006/metadata/core-properties"/>
    <ds:schemaRef ds:uri="http://purl.org/dc/dcmitype/"/>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Tharine</cp:lastModifiedBy>
  <cp:lastPrinted>2015-01-13T16:30:12Z</cp:lastPrinted>
  <dcterms:created xsi:type="dcterms:W3CDTF">2009-08-12T11:33:52Z</dcterms:created>
  <dcterms:modified xsi:type="dcterms:W3CDTF">2018-04-18T11:09:55Z</dcterms:modified>
</cp:coreProperties>
</file>