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4000" windowHeight="9735" tabRatio="842" firstSheet="1" activeTab="2"/>
  </bookViews>
  <sheets>
    <sheet name="Sheet1" sheetId="72" r:id="rId1"/>
    <sheet name="Print Reports" sheetId="52" r:id="rId2"/>
    <sheet name="SDBIP 14|15" sheetId="71" r:id="rId3"/>
    <sheet name="Revenue by Source" sheetId="53" r:id="rId4"/>
    <sheet name="ACTUAL RESULTS Expenditure" sheetId="57" r:id="rId5"/>
    <sheet name="Actual Results - Income" sheetId="61" r:id="rId6"/>
    <sheet name="ACTUAL RESULTS CAPITAL" sheetId="65" r:id="rId7"/>
    <sheet name="INPUT FORM - Budget-Expenditure" sheetId="58" r:id="rId8"/>
    <sheet name="Input Form - Budgets Income" sheetId="60" r:id="rId9"/>
    <sheet name="Input Form Budgets Capital" sheetId="66" r:id="rId10"/>
    <sheet name="INPUT FORM - Actual Expenditure" sheetId="56" r:id="rId11"/>
    <sheet name="Input Form - Actual Income" sheetId="59" r:id="rId12"/>
    <sheet name="Input Form - Actual Capital" sheetId="67" r:id="rId13"/>
    <sheet name="Sheet2" sheetId="73" r:id="rId14"/>
  </sheets>
  <externalReferences>
    <externalReference r:id="rId15"/>
  </externalReferences>
  <definedNames>
    <definedName name="_xlnm._FilterDatabase" localSheetId="4" hidden="1">'ACTUAL RESULTS Expenditure'!$A$3:$P$3</definedName>
    <definedName name="_xlnm._FilterDatabase" localSheetId="2" hidden="1">'SDBIP 14|15'!$A$38:$X$184</definedName>
    <definedName name="Executive_Mayor">'Actual Results - Income'!$A$5:$P$9</definedName>
    <definedName name="_xlnm.Print_Area" localSheetId="6">'ACTUAL RESULTS CAPITAL'!$A$1:$P$210</definedName>
    <definedName name="_xlnm.Print_Area" localSheetId="4">'ACTUAL RESULTS Expenditure'!$A$1:$P$211</definedName>
    <definedName name="_xlnm.Print_Area" localSheetId="1">'Print Reports'!$A$1:$B$14</definedName>
    <definedName name="_xlnm.Print_Area" localSheetId="3">'Revenue by Source'!$A$1:$N$45</definedName>
    <definedName name="_xlnm.Print_Titles" localSheetId="5">'Actual Results - Income'!$1:$3</definedName>
    <definedName name="_xlnm.Print_Titles" localSheetId="6">'ACTUAL RESULTS CAPITAL'!$1:$3</definedName>
    <definedName name="_xlnm.Print_Titles" localSheetId="4">'ACTUAL RESULTS Expenditure'!$1:$3</definedName>
    <definedName name="_xlnm.Print_Titles" localSheetId="2">'SDBIP 14|15'!$38:$38</definedName>
  </definedNames>
  <calcPr calcId="145621"/>
</workbook>
</file>

<file path=xl/calcChain.xml><?xml version="1.0" encoding="utf-8"?>
<calcChain xmlns="http://schemas.openxmlformats.org/spreadsheetml/2006/main">
  <c r="N12" i="58" l="1"/>
  <c r="M12" i="58"/>
  <c r="L12" i="58"/>
  <c r="K12" i="58"/>
  <c r="J12" i="58"/>
  <c r="I12" i="58"/>
  <c r="H12" i="58"/>
  <c r="G12" i="58"/>
  <c r="F12" i="58"/>
  <c r="E12" i="58"/>
  <c r="D12" i="58"/>
  <c r="C12" i="58"/>
  <c r="N11" i="58"/>
  <c r="M11" i="58"/>
  <c r="L11" i="58"/>
  <c r="K11" i="58"/>
  <c r="J11" i="58"/>
  <c r="I11" i="58"/>
  <c r="H11" i="58"/>
  <c r="G11" i="58"/>
  <c r="F11" i="58"/>
  <c r="E11" i="58"/>
  <c r="D11" i="58"/>
  <c r="C11" i="58"/>
  <c r="N10" i="58"/>
  <c r="M10" i="58"/>
  <c r="L10" i="58"/>
  <c r="K10" i="58"/>
  <c r="J10" i="58"/>
  <c r="I10" i="58"/>
  <c r="H10" i="58"/>
  <c r="G10" i="58"/>
  <c r="F10" i="58"/>
  <c r="E10" i="58"/>
  <c r="D10" i="58"/>
  <c r="C10" i="58"/>
  <c r="O5" i="66" l="1"/>
  <c r="B11" i="60" l="1"/>
  <c r="B12" i="60"/>
  <c r="O33" i="60"/>
  <c r="O10" i="58"/>
  <c r="O11" i="58"/>
  <c r="O12" i="58"/>
  <c r="B10" i="58"/>
  <c r="B11" i="58"/>
  <c r="B12" i="58"/>
  <c r="S130" i="71" l="1"/>
  <c r="S87" i="71"/>
  <c r="S86" i="71"/>
  <c r="S78" i="71"/>
  <c r="R130" i="71" l="1"/>
  <c r="Q130" i="71" l="1"/>
  <c r="G39" i="71" l="1"/>
  <c r="R87" i="71" l="1"/>
  <c r="R86" i="71"/>
  <c r="R78" i="71"/>
  <c r="Q87" i="71" l="1"/>
  <c r="Q86" i="71"/>
  <c r="Q78" i="71"/>
  <c r="T73" i="71" l="1"/>
  <c r="S73" i="71"/>
  <c r="R73" i="71"/>
  <c r="Q73" i="71"/>
  <c r="X73" i="71" l="1"/>
  <c r="O12" i="60"/>
  <c r="O11" i="60"/>
  <c r="J11" i="71" l="1"/>
  <c r="K11" i="71"/>
  <c r="Q41" i="71"/>
  <c r="R41" i="71"/>
  <c r="S41" i="71"/>
  <c r="T41" i="71"/>
  <c r="A40" i="71"/>
  <c r="A41" i="71" s="1"/>
  <c r="Q40" i="71"/>
  <c r="R40" i="71"/>
  <c r="S40" i="71"/>
  <c r="T40" i="71"/>
  <c r="G11" i="71"/>
  <c r="X41" i="71" l="1"/>
  <c r="X40" i="71"/>
  <c r="N29" i="53" l="1"/>
  <c r="N35" i="53"/>
  <c r="N27" i="53"/>
  <c r="B41" i="53"/>
  <c r="B45" i="53" s="1"/>
  <c r="O141" i="61"/>
  <c r="N141" i="61"/>
  <c r="M141" i="61"/>
  <c r="L141" i="61"/>
  <c r="K141" i="61"/>
  <c r="J141" i="61"/>
  <c r="I141" i="61"/>
  <c r="H141" i="61"/>
  <c r="G141" i="61"/>
  <c r="F141" i="61"/>
  <c r="E141" i="61"/>
  <c r="P141" i="61" s="1"/>
  <c r="C141" i="61" s="1"/>
  <c r="D141" i="61"/>
  <c r="D142" i="61" s="1"/>
  <c r="AA25" i="71"/>
  <c r="Z25" i="71"/>
  <c r="Y25" i="71"/>
  <c r="X25" i="71"/>
  <c r="W25" i="71"/>
  <c r="V25" i="71"/>
  <c r="U25" i="71"/>
  <c r="T25" i="71"/>
  <c r="S25" i="71"/>
  <c r="R25" i="71"/>
  <c r="AA29" i="71"/>
  <c r="Z29" i="71"/>
  <c r="Y29" i="71"/>
  <c r="X29" i="71"/>
  <c r="W29" i="71"/>
  <c r="V29" i="71"/>
  <c r="U29" i="71"/>
  <c r="T29" i="71"/>
  <c r="S29" i="71"/>
  <c r="R29" i="71"/>
  <c r="Q29" i="71"/>
  <c r="AA33" i="71"/>
  <c r="Z33" i="71"/>
  <c r="Y33" i="71"/>
  <c r="X33" i="71"/>
  <c r="W33" i="71"/>
  <c r="V33" i="71"/>
  <c r="U33" i="71"/>
  <c r="T33" i="71"/>
  <c r="S33" i="71"/>
  <c r="R33" i="71"/>
  <c r="Q33" i="71"/>
  <c r="P33" i="71"/>
  <c r="N33" i="71"/>
  <c r="M33" i="71"/>
  <c r="L33" i="71"/>
  <c r="K33" i="71"/>
  <c r="J33" i="71"/>
  <c r="I33" i="71"/>
  <c r="H33" i="71"/>
  <c r="G33" i="71"/>
  <c r="F33" i="71"/>
  <c r="E33" i="71"/>
  <c r="D33" i="71"/>
  <c r="C33" i="71"/>
  <c r="AA24" i="71"/>
  <c r="Z24" i="71"/>
  <c r="Y24" i="71"/>
  <c r="X24" i="71"/>
  <c r="W24" i="71"/>
  <c r="V24" i="71"/>
  <c r="U24" i="71"/>
  <c r="T24" i="71"/>
  <c r="S24" i="71"/>
  <c r="R24" i="71"/>
  <c r="Q24" i="71"/>
  <c r="P24" i="71"/>
  <c r="AA28" i="71"/>
  <c r="Z28" i="71"/>
  <c r="Y28" i="71"/>
  <c r="X28" i="71"/>
  <c r="W28" i="71"/>
  <c r="V28" i="71"/>
  <c r="U28" i="71"/>
  <c r="T28" i="71"/>
  <c r="S28" i="71"/>
  <c r="R28" i="71"/>
  <c r="Q28" i="71"/>
  <c r="P28" i="71"/>
  <c r="AA32" i="71"/>
  <c r="Z32" i="71"/>
  <c r="Y32" i="71"/>
  <c r="X32" i="71"/>
  <c r="W32" i="71"/>
  <c r="V32" i="71"/>
  <c r="U32" i="71"/>
  <c r="T32" i="71"/>
  <c r="S32" i="71"/>
  <c r="R32" i="71"/>
  <c r="Q32" i="71"/>
  <c r="P32" i="71"/>
  <c r="C32" i="71"/>
  <c r="A42" i="71"/>
  <c r="A43" i="71" s="1"/>
  <c r="A44" i="71" s="1"/>
  <c r="O11" i="71"/>
  <c r="N11" i="71"/>
  <c r="M11" i="71"/>
  <c r="L11" i="71"/>
  <c r="I11" i="71"/>
  <c r="H11" i="71"/>
  <c r="F11" i="71"/>
  <c r="E11" i="71"/>
  <c r="D11" i="71"/>
  <c r="O17" i="66"/>
  <c r="B17" i="66" s="1"/>
  <c r="B17" i="67" s="1"/>
  <c r="N38" i="66"/>
  <c r="O206" i="65" s="1"/>
  <c r="O27" i="66"/>
  <c r="B27" i="66" s="1"/>
  <c r="O22" i="66"/>
  <c r="N39" i="53"/>
  <c r="N38" i="53"/>
  <c r="N44" i="53"/>
  <c r="N43" i="53"/>
  <c r="N42" i="53"/>
  <c r="O27" i="67"/>
  <c r="O22" i="67"/>
  <c r="A27" i="67"/>
  <c r="B27" i="67"/>
  <c r="A22" i="67"/>
  <c r="B22" i="67"/>
  <c r="A27" i="59"/>
  <c r="O27" i="59"/>
  <c r="O22" i="59"/>
  <c r="A22" i="59"/>
  <c r="O27" i="56"/>
  <c r="O22" i="56"/>
  <c r="A27" i="56"/>
  <c r="A22" i="56"/>
  <c r="A23" i="56"/>
  <c r="A22" i="66"/>
  <c r="A27" i="66"/>
  <c r="A27" i="60"/>
  <c r="A22" i="60"/>
  <c r="O140" i="65"/>
  <c r="P140" i="65" s="1"/>
  <c r="C140" i="65" s="1"/>
  <c r="N140" i="65"/>
  <c r="M140" i="65"/>
  <c r="L140" i="65"/>
  <c r="K140" i="65"/>
  <c r="J140" i="65"/>
  <c r="I140" i="65"/>
  <c r="H140" i="65"/>
  <c r="G140" i="65"/>
  <c r="F140" i="65"/>
  <c r="E140" i="65"/>
  <c r="O138" i="65"/>
  <c r="N138" i="65"/>
  <c r="M138" i="65"/>
  <c r="L138" i="65"/>
  <c r="K138" i="65"/>
  <c r="J138" i="65"/>
  <c r="I138" i="65"/>
  <c r="H138" i="65"/>
  <c r="G138" i="65"/>
  <c r="F138" i="65"/>
  <c r="E138" i="65"/>
  <c r="D140" i="65"/>
  <c r="D141" i="65" s="1"/>
  <c r="E141" i="65" s="1"/>
  <c r="D138" i="65"/>
  <c r="D139" i="65" s="1"/>
  <c r="A138" i="65"/>
  <c r="D110" i="65"/>
  <c r="D111" i="65" s="1"/>
  <c r="D108" i="65"/>
  <c r="D109" i="65" s="1"/>
  <c r="A108" i="65"/>
  <c r="O108" i="65"/>
  <c r="N108" i="65"/>
  <c r="M108" i="65"/>
  <c r="L108" i="65"/>
  <c r="K108" i="65"/>
  <c r="J108" i="65"/>
  <c r="I108" i="65"/>
  <c r="H108" i="65"/>
  <c r="G108" i="65"/>
  <c r="F108" i="65"/>
  <c r="E108" i="65"/>
  <c r="E110" i="65"/>
  <c r="O110" i="65"/>
  <c r="N110" i="65"/>
  <c r="M110" i="65"/>
  <c r="L110" i="65"/>
  <c r="K110" i="65"/>
  <c r="J110" i="65"/>
  <c r="I110" i="65"/>
  <c r="H110" i="65"/>
  <c r="G110" i="65"/>
  <c r="F110" i="65"/>
  <c r="O141" i="57"/>
  <c r="N141" i="57"/>
  <c r="M141" i="57"/>
  <c r="L141" i="57"/>
  <c r="K141" i="57"/>
  <c r="J141" i="57"/>
  <c r="I141" i="57"/>
  <c r="H141" i="57"/>
  <c r="G141" i="57"/>
  <c r="F141" i="57"/>
  <c r="E141" i="57"/>
  <c r="D141" i="57"/>
  <c r="D142" i="57" s="1"/>
  <c r="A139" i="57"/>
  <c r="O110" i="57"/>
  <c r="N110" i="57"/>
  <c r="M110" i="57"/>
  <c r="L110" i="57"/>
  <c r="K110" i="57"/>
  <c r="J110" i="57"/>
  <c r="I110" i="57"/>
  <c r="H110" i="57"/>
  <c r="G110" i="57"/>
  <c r="F110" i="57"/>
  <c r="E110" i="57"/>
  <c r="D110" i="57"/>
  <c r="D111" i="57" s="1"/>
  <c r="A108" i="57"/>
  <c r="A139" i="61"/>
  <c r="O110" i="61"/>
  <c r="N110" i="61"/>
  <c r="M110" i="61"/>
  <c r="L110" i="61"/>
  <c r="K110" i="61"/>
  <c r="J110" i="61"/>
  <c r="I110" i="61"/>
  <c r="H110" i="61"/>
  <c r="G110" i="61"/>
  <c r="F110" i="61"/>
  <c r="E110" i="61"/>
  <c r="D110" i="61"/>
  <c r="O108" i="61"/>
  <c r="N108" i="61"/>
  <c r="M108" i="61"/>
  <c r="L108" i="61"/>
  <c r="K108" i="61"/>
  <c r="I108" i="61"/>
  <c r="H108" i="61"/>
  <c r="G108" i="61"/>
  <c r="F108" i="61"/>
  <c r="E108" i="61"/>
  <c r="A108" i="61"/>
  <c r="D111" i="61"/>
  <c r="T45" i="71"/>
  <c r="T53" i="71"/>
  <c r="T57" i="71"/>
  <c r="T64" i="71"/>
  <c r="T75" i="71"/>
  <c r="T84" i="71"/>
  <c r="T90" i="71"/>
  <c r="T96" i="71"/>
  <c r="T102" i="71"/>
  <c r="T110" i="71"/>
  <c r="T112" i="71"/>
  <c r="T114" i="71"/>
  <c r="T123" i="71"/>
  <c r="T128" i="71"/>
  <c r="T135" i="71"/>
  <c r="T138" i="71"/>
  <c r="T140" i="71"/>
  <c r="T144" i="71"/>
  <c r="T146" i="71"/>
  <c r="T159" i="71"/>
  <c r="T177" i="71"/>
  <c r="T39" i="71"/>
  <c r="T42" i="71"/>
  <c r="T43" i="71"/>
  <c r="T44" i="71"/>
  <c r="T46" i="71"/>
  <c r="T47" i="71"/>
  <c r="T48" i="71"/>
  <c r="T49" i="71"/>
  <c r="T50" i="71"/>
  <c r="T51" i="71"/>
  <c r="T52" i="71"/>
  <c r="T54" i="71"/>
  <c r="T55" i="71"/>
  <c r="T56" i="71"/>
  <c r="T58" i="71"/>
  <c r="T59" i="71"/>
  <c r="T60" i="71"/>
  <c r="T61" i="71"/>
  <c r="T62" i="71"/>
  <c r="T63" i="71"/>
  <c r="T65" i="71"/>
  <c r="T66" i="71"/>
  <c r="T67" i="71"/>
  <c r="T68" i="71"/>
  <c r="T69" i="71"/>
  <c r="T70" i="71"/>
  <c r="T71" i="71"/>
  <c r="T72" i="71"/>
  <c r="T74" i="71"/>
  <c r="T76" i="71"/>
  <c r="T77" i="71"/>
  <c r="T79" i="71"/>
  <c r="T80" i="71"/>
  <c r="T82" i="71"/>
  <c r="T83" i="71"/>
  <c r="T85" i="71"/>
  <c r="T88" i="71"/>
  <c r="T81" i="71"/>
  <c r="T89" i="71"/>
  <c r="T91" i="71"/>
  <c r="T92" i="71"/>
  <c r="T93" i="71"/>
  <c r="T94" i="71"/>
  <c r="T95" i="71"/>
  <c r="T97" i="71"/>
  <c r="T98" i="71"/>
  <c r="T99" i="71"/>
  <c r="T100" i="71"/>
  <c r="T101" i="71"/>
  <c r="T103" i="71"/>
  <c r="T104" i="71"/>
  <c r="T105" i="71"/>
  <c r="T106" i="71"/>
  <c r="T107" i="71"/>
  <c r="T108" i="71"/>
  <c r="T109" i="71"/>
  <c r="T111" i="71"/>
  <c r="T113" i="71"/>
  <c r="T115" i="71"/>
  <c r="T116" i="71"/>
  <c r="T117" i="71"/>
  <c r="T118" i="71"/>
  <c r="T119" i="71"/>
  <c r="T120" i="71"/>
  <c r="T121" i="71"/>
  <c r="T122" i="71"/>
  <c r="T124" i="71"/>
  <c r="T129" i="71"/>
  <c r="T125" i="71"/>
  <c r="T126" i="71"/>
  <c r="T127" i="71"/>
  <c r="T136" i="71"/>
  <c r="T137" i="71"/>
  <c r="T139" i="71"/>
  <c r="T141" i="71"/>
  <c r="T142" i="71"/>
  <c r="T143" i="71"/>
  <c r="T145" i="71"/>
  <c r="T147" i="71"/>
  <c r="T148" i="71"/>
  <c r="T149" i="71"/>
  <c r="T150" i="71"/>
  <c r="T151" i="71"/>
  <c r="T152" i="71"/>
  <c r="T153" i="71"/>
  <c r="T154" i="71"/>
  <c r="T155" i="71"/>
  <c r="T156" i="71"/>
  <c r="T157" i="71"/>
  <c r="T158" i="71"/>
  <c r="T160" i="71"/>
  <c r="T161" i="71"/>
  <c r="T162" i="71"/>
  <c r="T163" i="71"/>
  <c r="T164" i="71"/>
  <c r="T165" i="71"/>
  <c r="T166" i="71"/>
  <c r="T167" i="71"/>
  <c r="T168" i="71"/>
  <c r="T169" i="71"/>
  <c r="T170" i="71"/>
  <c r="T171" i="71"/>
  <c r="T172" i="71"/>
  <c r="T173" i="71"/>
  <c r="T174" i="71"/>
  <c r="T175" i="71"/>
  <c r="T176" i="71"/>
  <c r="T178" i="71"/>
  <c r="T179" i="71"/>
  <c r="T180" i="71"/>
  <c r="S45" i="71"/>
  <c r="S53" i="71"/>
  <c r="S57" i="71"/>
  <c r="S64" i="71"/>
  <c r="S75" i="71"/>
  <c r="S84" i="71"/>
  <c r="S90" i="71"/>
  <c r="S96" i="71"/>
  <c r="S102" i="71"/>
  <c r="S110" i="71"/>
  <c r="S112" i="71"/>
  <c r="S114" i="71"/>
  <c r="S123" i="71"/>
  <c r="S128" i="71"/>
  <c r="S135" i="71"/>
  <c r="S138" i="71"/>
  <c r="S140" i="71"/>
  <c r="S144" i="71"/>
  <c r="S146" i="71"/>
  <c r="S159" i="71"/>
  <c r="S177" i="71"/>
  <c r="S39" i="71"/>
  <c r="S42" i="71"/>
  <c r="S43" i="71"/>
  <c r="S44" i="71"/>
  <c r="S46" i="71"/>
  <c r="S47" i="71"/>
  <c r="S48" i="71"/>
  <c r="S49" i="71"/>
  <c r="S50" i="71"/>
  <c r="S51" i="71"/>
  <c r="S52" i="71"/>
  <c r="S54" i="71"/>
  <c r="S55" i="71"/>
  <c r="S56" i="71"/>
  <c r="S58" i="71"/>
  <c r="S59" i="71"/>
  <c r="S60" i="71"/>
  <c r="S61" i="71"/>
  <c r="S62" i="71"/>
  <c r="S63" i="71"/>
  <c r="S65" i="71"/>
  <c r="S66" i="71"/>
  <c r="S67" i="71"/>
  <c r="S68" i="71"/>
  <c r="S69" i="71"/>
  <c r="S70" i="71"/>
  <c r="S71" i="71"/>
  <c r="S72" i="71"/>
  <c r="S74" i="71"/>
  <c r="S76" i="71"/>
  <c r="S77" i="71"/>
  <c r="S79" i="71"/>
  <c r="S80" i="71"/>
  <c r="S82" i="71"/>
  <c r="S83" i="71"/>
  <c r="S85" i="71"/>
  <c r="S88" i="71"/>
  <c r="S81" i="71"/>
  <c r="S89" i="71"/>
  <c r="S91" i="71"/>
  <c r="S92" i="71"/>
  <c r="S93" i="71"/>
  <c r="S94" i="71"/>
  <c r="S95" i="71"/>
  <c r="S97" i="71"/>
  <c r="S98" i="71"/>
  <c r="S99" i="71"/>
  <c r="S100" i="71"/>
  <c r="S101" i="71"/>
  <c r="S103" i="71"/>
  <c r="S104" i="71"/>
  <c r="S105" i="71"/>
  <c r="S106" i="71"/>
  <c r="S107" i="71"/>
  <c r="S108" i="71"/>
  <c r="S109" i="71"/>
  <c r="S111" i="71"/>
  <c r="S113" i="71"/>
  <c r="S115" i="71"/>
  <c r="S116" i="71"/>
  <c r="S117" i="71"/>
  <c r="S118" i="71"/>
  <c r="S119" i="71"/>
  <c r="S120" i="71"/>
  <c r="S121" i="71"/>
  <c r="S122" i="71"/>
  <c r="S124" i="71"/>
  <c r="S129" i="71"/>
  <c r="S125" i="71"/>
  <c r="S126" i="71"/>
  <c r="S127" i="71"/>
  <c r="S136" i="71"/>
  <c r="S137" i="71"/>
  <c r="S139" i="71"/>
  <c r="S141" i="71"/>
  <c r="S142" i="71"/>
  <c r="S143" i="71"/>
  <c r="S145" i="71"/>
  <c r="S147" i="71"/>
  <c r="S148" i="71"/>
  <c r="S149" i="71"/>
  <c r="S150" i="71"/>
  <c r="S151" i="71"/>
  <c r="S152" i="71"/>
  <c r="S153" i="71"/>
  <c r="S154" i="71"/>
  <c r="S155" i="71"/>
  <c r="S156" i="71"/>
  <c r="S157" i="71"/>
  <c r="S158" i="71"/>
  <c r="S160" i="71"/>
  <c r="S161" i="71"/>
  <c r="S162" i="71"/>
  <c r="S163" i="71"/>
  <c r="S164" i="71"/>
  <c r="S165" i="71"/>
  <c r="S166" i="71"/>
  <c r="S167" i="71"/>
  <c r="S168" i="71"/>
  <c r="S169" i="71"/>
  <c r="S170" i="71"/>
  <c r="S171" i="71"/>
  <c r="S172" i="71"/>
  <c r="S173" i="71"/>
  <c r="S174" i="71"/>
  <c r="S175" i="71"/>
  <c r="S176" i="71"/>
  <c r="S178" i="71"/>
  <c r="S179" i="71"/>
  <c r="S180" i="71"/>
  <c r="R45" i="71"/>
  <c r="R53" i="71"/>
  <c r="R57" i="71"/>
  <c r="R64" i="71"/>
  <c r="R75" i="71"/>
  <c r="R84" i="71"/>
  <c r="R90" i="71"/>
  <c r="R96" i="71"/>
  <c r="R102" i="71"/>
  <c r="R110" i="71"/>
  <c r="R112" i="71"/>
  <c r="R114" i="71"/>
  <c r="R123" i="71"/>
  <c r="R128" i="71"/>
  <c r="R135" i="71"/>
  <c r="R138" i="71"/>
  <c r="R140" i="71"/>
  <c r="R144" i="71"/>
  <c r="R146" i="71"/>
  <c r="R159" i="71"/>
  <c r="R177" i="71"/>
  <c r="R39" i="71"/>
  <c r="R42" i="71"/>
  <c r="R43" i="71"/>
  <c r="R44" i="71"/>
  <c r="R46" i="71"/>
  <c r="R47" i="71"/>
  <c r="R48" i="71"/>
  <c r="R49" i="71"/>
  <c r="R50" i="71"/>
  <c r="R51" i="71"/>
  <c r="R52" i="71"/>
  <c r="R54" i="71"/>
  <c r="R55" i="71"/>
  <c r="R56" i="71"/>
  <c r="R58" i="71"/>
  <c r="R59" i="71"/>
  <c r="R60" i="71"/>
  <c r="R61" i="71"/>
  <c r="R62" i="71"/>
  <c r="R63" i="71"/>
  <c r="R65" i="71"/>
  <c r="R66" i="71"/>
  <c r="R67" i="71"/>
  <c r="R68" i="71"/>
  <c r="R69" i="71"/>
  <c r="R70" i="71"/>
  <c r="R71" i="71"/>
  <c r="R72" i="71"/>
  <c r="R74" i="71"/>
  <c r="R76" i="71"/>
  <c r="R77" i="71"/>
  <c r="R79" i="71"/>
  <c r="R80" i="71"/>
  <c r="R82" i="71"/>
  <c r="R83" i="71"/>
  <c r="R85" i="71"/>
  <c r="R88" i="71"/>
  <c r="R81" i="71"/>
  <c r="R89" i="71"/>
  <c r="R91" i="71"/>
  <c r="R92" i="71"/>
  <c r="R93" i="71"/>
  <c r="R94" i="71"/>
  <c r="R95" i="71"/>
  <c r="R97" i="71"/>
  <c r="R98" i="71"/>
  <c r="R99" i="71"/>
  <c r="R100" i="71"/>
  <c r="R101" i="71"/>
  <c r="R103" i="71"/>
  <c r="R104" i="71"/>
  <c r="R105" i="71"/>
  <c r="R106" i="71"/>
  <c r="R107" i="71"/>
  <c r="R108" i="71"/>
  <c r="R109" i="71"/>
  <c r="R111" i="71"/>
  <c r="R113" i="71"/>
  <c r="R115" i="71"/>
  <c r="R116" i="71"/>
  <c r="R117" i="71"/>
  <c r="R118" i="71"/>
  <c r="R119" i="71"/>
  <c r="R120" i="71"/>
  <c r="R121" i="71"/>
  <c r="R122" i="71"/>
  <c r="R124" i="71"/>
  <c r="R129" i="71"/>
  <c r="R125" i="71"/>
  <c r="R126" i="71"/>
  <c r="R127" i="71"/>
  <c r="R136" i="71"/>
  <c r="R137" i="71"/>
  <c r="R139" i="71"/>
  <c r="R141" i="71"/>
  <c r="R142" i="71"/>
  <c r="R143" i="71"/>
  <c r="R145" i="71"/>
  <c r="R147" i="71"/>
  <c r="R148" i="71"/>
  <c r="R149" i="71"/>
  <c r="R150" i="71"/>
  <c r="R151" i="71"/>
  <c r="R152" i="71"/>
  <c r="R153" i="71"/>
  <c r="R154" i="71"/>
  <c r="R155" i="71"/>
  <c r="R156" i="71"/>
  <c r="R157" i="71"/>
  <c r="R158" i="71"/>
  <c r="R160" i="71"/>
  <c r="R161" i="71"/>
  <c r="R162" i="71"/>
  <c r="R163" i="71"/>
  <c r="R164" i="71"/>
  <c r="R165" i="71"/>
  <c r="R166" i="71"/>
  <c r="R167" i="71"/>
  <c r="R168" i="71"/>
  <c r="R169" i="71"/>
  <c r="R170" i="71"/>
  <c r="R171" i="71"/>
  <c r="R172" i="71"/>
  <c r="R173" i="71"/>
  <c r="R174" i="71"/>
  <c r="R175" i="71"/>
  <c r="R176" i="71"/>
  <c r="R178" i="71"/>
  <c r="R179" i="71"/>
  <c r="R180" i="71"/>
  <c r="Q45" i="71"/>
  <c r="Q53" i="71"/>
  <c r="Q57" i="71"/>
  <c r="Q64" i="71"/>
  <c r="Q75" i="71"/>
  <c r="Q84" i="71"/>
  <c r="Q90" i="71"/>
  <c r="Q96" i="71"/>
  <c r="Q102" i="71"/>
  <c r="Q110" i="71"/>
  <c r="Q112" i="71"/>
  <c r="Q114" i="71"/>
  <c r="Q123" i="71"/>
  <c r="Q128" i="71"/>
  <c r="Q135" i="71"/>
  <c r="Q138" i="71"/>
  <c r="Q140" i="71"/>
  <c r="Q144" i="71"/>
  <c r="Q146" i="71"/>
  <c r="Q159" i="71"/>
  <c r="Q177" i="71"/>
  <c r="Q39" i="71"/>
  <c r="Q42" i="71"/>
  <c r="Q43" i="71"/>
  <c r="Q44" i="71"/>
  <c r="Q46" i="71"/>
  <c r="Q47" i="71"/>
  <c r="Q48" i="71"/>
  <c r="Q49" i="71"/>
  <c r="Q50" i="71"/>
  <c r="Q51" i="71"/>
  <c r="Q52" i="71"/>
  <c r="Q54" i="71"/>
  <c r="Q55" i="71"/>
  <c r="Q56" i="71"/>
  <c r="Q58" i="71"/>
  <c r="Q59" i="71"/>
  <c r="Q60" i="71"/>
  <c r="Q61" i="71"/>
  <c r="Q62" i="71"/>
  <c r="Q63" i="71"/>
  <c r="Q65" i="71"/>
  <c r="Q66" i="71"/>
  <c r="Q67" i="71"/>
  <c r="Q68" i="71"/>
  <c r="Q69" i="71"/>
  <c r="Q70" i="71"/>
  <c r="Q71" i="71"/>
  <c r="Q72" i="71"/>
  <c r="Q74" i="71"/>
  <c r="Q76" i="71"/>
  <c r="Q77" i="71"/>
  <c r="Q79" i="71"/>
  <c r="Q80" i="71"/>
  <c r="Q82" i="71"/>
  <c r="Q83" i="71"/>
  <c r="Q85" i="71"/>
  <c r="Q88" i="71"/>
  <c r="Q81" i="71"/>
  <c r="Q89" i="71"/>
  <c r="Q91" i="71"/>
  <c r="Q92" i="71"/>
  <c r="Q93" i="71"/>
  <c r="Q94" i="71"/>
  <c r="Q95" i="71"/>
  <c r="Q97" i="71"/>
  <c r="Q98" i="71"/>
  <c r="Q99" i="71"/>
  <c r="Q100" i="71"/>
  <c r="Q101" i="71"/>
  <c r="Q103" i="71"/>
  <c r="Q104" i="71"/>
  <c r="Q105" i="71"/>
  <c r="Q106" i="71"/>
  <c r="Q107" i="71"/>
  <c r="Q108" i="71"/>
  <c r="Q109" i="71"/>
  <c r="Q111" i="71"/>
  <c r="Q113" i="71"/>
  <c r="Q115" i="71"/>
  <c r="Q116" i="71"/>
  <c r="Q117" i="71"/>
  <c r="Q118" i="71"/>
  <c r="Q119" i="71"/>
  <c r="Q120" i="71"/>
  <c r="Q121" i="71"/>
  <c r="Q122" i="71"/>
  <c r="Q124" i="71"/>
  <c r="Q129" i="71"/>
  <c r="Q125" i="71"/>
  <c r="Q126" i="71"/>
  <c r="Q127" i="71"/>
  <c r="Q136" i="71"/>
  <c r="Q137" i="71"/>
  <c r="Q139" i="71"/>
  <c r="Q141" i="71"/>
  <c r="Q142" i="71"/>
  <c r="Q143" i="71"/>
  <c r="Q145" i="71"/>
  <c r="Q147" i="71"/>
  <c r="Q148" i="71"/>
  <c r="Q149" i="71"/>
  <c r="Q150" i="71"/>
  <c r="Q151" i="71"/>
  <c r="Q152" i="71"/>
  <c r="Q153" i="71"/>
  <c r="Q154" i="71"/>
  <c r="Q155" i="71"/>
  <c r="Q156" i="71"/>
  <c r="Q157" i="71"/>
  <c r="Q158" i="71"/>
  <c r="Q160" i="71"/>
  <c r="Q161" i="71"/>
  <c r="Q162" i="71"/>
  <c r="Q163" i="71"/>
  <c r="Q164" i="71"/>
  <c r="Q165" i="71"/>
  <c r="Q166" i="71"/>
  <c r="Q167" i="71"/>
  <c r="Q168" i="71"/>
  <c r="Q169" i="71"/>
  <c r="Q170" i="71"/>
  <c r="Q171" i="71"/>
  <c r="Q172" i="71"/>
  <c r="Q173" i="71"/>
  <c r="Q174" i="71"/>
  <c r="Q175" i="71"/>
  <c r="Q176" i="71"/>
  <c r="Q178" i="71"/>
  <c r="Q179" i="71"/>
  <c r="Q180" i="71"/>
  <c r="N37" i="53"/>
  <c r="N40" i="53"/>
  <c r="N36" i="53"/>
  <c r="N34" i="53"/>
  <c r="N33" i="53"/>
  <c r="N32" i="53"/>
  <c r="N31" i="53"/>
  <c r="N30" i="53"/>
  <c r="N28" i="53"/>
  <c r="Q25" i="71"/>
  <c r="N32" i="71"/>
  <c r="M32" i="71"/>
  <c r="L32" i="71"/>
  <c r="K32" i="71"/>
  <c r="J32" i="71"/>
  <c r="I32" i="71"/>
  <c r="H32" i="71"/>
  <c r="G32" i="71"/>
  <c r="F32" i="71"/>
  <c r="E32" i="71"/>
  <c r="D32" i="71"/>
  <c r="P29" i="71"/>
  <c r="P25" i="71"/>
  <c r="J15" i="71"/>
  <c r="B5" i="71"/>
  <c r="C38" i="66"/>
  <c r="D206" i="65" s="1"/>
  <c r="D207" i="65" s="1"/>
  <c r="O37" i="58"/>
  <c r="B37" i="58" s="1"/>
  <c r="B37" i="56" s="1"/>
  <c r="S38" i="58"/>
  <c r="O37" i="66"/>
  <c r="B37" i="66" s="1"/>
  <c r="B37" i="67" s="1"/>
  <c r="O36" i="66"/>
  <c r="B36" i="66" s="1"/>
  <c r="B36" i="67" s="1"/>
  <c r="O35" i="66"/>
  <c r="B35" i="66" s="1"/>
  <c r="B35" i="67" s="1"/>
  <c r="O34" i="66"/>
  <c r="B34" i="66" s="1"/>
  <c r="B34" i="67" s="1"/>
  <c r="O33" i="66"/>
  <c r="B33" i="66" s="1"/>
  <c r="B33" i="67" s="1"/>
  <c r="O32" i="66"/>
  <c r="O31" i="66"/>
  <c r="B31" i="66" s="1"/>
  <c r="B31" i="67" s="1"/>
  <c r="O30" i="66"/>
  <c r="O29" i="66"/>
  <c r="B29" i="66" s="1"/>
  <c r="B29" i="67" s="1"/>
  <c r="O28" i="66"/>
  <c r="B28" i="66" s="1"/>
  <c r="B28" i="67" s="1"/>
  <c r="O26" i="66"/>
  <c r="B26" i="66" s="1"/>
  <c r="B26" i="67" s="1"/>
  <c r="O25" i="66"/>
  <c r="B25" i="66" s="1"/>
  <c r="B25" i="67" s="1"/>
  <c r="O24" i="66"/>
  <c r="B24" i="66" s="1"/>
  <c r="B24" i="67" s="1"/>
  <c r="O23" i="66"/>
  <c r="O21" i="66"/>
  <c r="B21" i="66" s="1"/>
  <c r="B21" i="67" s="1"/>
  <c r="O20" i="66"/>
  <c r="O19" i="66"/>
  <c r="B19" i="66" s="1"/>
  <c r="B19" i="67" s="1"/>
  <c r="O18" i="66"/>
  <c r="B18" i="66" s="1"/>
  <c r="B18" i="67" s="1"/>
  <c r="O16" i="66"/>
  <c r="O15" i="66"/>
  <c r="B15" i="66" s="1"/>
  <c r="B15" i="67" s="1"/>
  <c r="O14" i="66"/>
  <c r="B14" i="66" s="1"/>
  <c r="B14" i="67" s="1"/>
  <c r="O13" i="66"/>
  <c r="B13" i="66" s="1"/>
  <c r="B13" i="67" s="1"/>
  <c r="O12" i="66"/>
  <c r="O11" i="66"/>
  <c r="B11" i="66" s="1"/>
  <c r="B11" i="67" s="1"/>
  <c r="O10" i="66"/>
  <c r="B10" i="66" s="1"/>
  <c r="B10" i="67" s="1"/>
  <c r="O9" i="66"/>
  <c r="B9" i="66" s="1"/>
  <c r="B9" i="67" s="1"/>
  <c r="O8" i="66"/>
  <c r="O7" i="66"/>
  <c r="B7" i="66" s="1"/>
  <c r="B7" i="67" s="1"/>
  <c r="O6" i="66"/>
  <c r="B6" i="66" s="1"/>
  <c r="B6" i="67" s="1"/>
  <c r="E192" i="71"/>
  <c r="E193" i="71" s="1"/>
  <c r="N43" i="65"/>
  <c r="M43" i="65"/>
  <c r="L43" i="65"/>
  <c r="K43" i="65"/>
  <c r="J43" i="65"/>
  <c r="I43" i="65"/>
  <c r="H43" i="65"/>
  <c r="G43" i="65"/>
  <c r="F43" i="65"/>
  <c r="E43" i="65"/>
  <c r="D43" i="65"/>
  <c r="D44" i="65" s="1"/>
  <c r="M41" i="65"/>
  <c r="L41" i="65"/>
  <c r="K41" i="65"/>
  <c r="J41" i="65"/>
  <c r="I41" i="65"/>
  <c r="H41" i="65"/>
  <c r="G41" i="65"/>
  <c r="F41" i="65"/>
  <c r="E41" i="65"/>
  <c r="D41" i="65"/>
  <c r="D42" i="65" s="1"/>
  <c r="D11" i="65"/>
  <c r="D12" i="65" s="1"/>
  <c r="E11" i="65"/>
  <c r="F11" i="65"/>
  <c r="G11" i="65"/>
  <c r="H11" i="65"/>
  <c r="I11" i="65"/>
  <c r="J11" i="65"/>
  <c r="K11" i="65"/>
  <c r="L11" i="65"/>
  <c r="M11" i="65"/>
  <c r="N11" i="65"/>
  <c r="O11" i="65"/>
  <c r="D102" i="65"/>
  <c r="D103" i="65" s="1"/>
  <c r="E102" i="65"/>
  <c r="F102" i="65"/>
  <c r="G102" i="65"/>
  <c r="H102" i="65"/>
  <c r="I102" i="65"/>
  <c r="J102" i="65"/>
  <c r="K102" i="65"/>
  <c r="L102" i="65"/>
  <c r="M102" i="65"/>
  <c r="N102" i="65"/>
  <c r="O102" i="65"/>
  <c r="D120" i="65"/>
  <c r="D121" i="65" s="1"/>
  <c r="E120" i="65"/>
  <c r="F120" i="65"/>
  <c r="G120" i="65"/>
  <c r="H120" i="65"/>
  <c r="I120" i="65"/>
  <c r="J120" i="65"/>
  <c r="K120" i="65"/>
  <c r="L120" i="65"/>
  <c r="M120" i="65"/>
  <c r="N120" i="65"/>
  <c r="O120" i="65"/>
  <c r="D114" i="65"/>
  <c r="D115" i="65" s="1"/>
  <c r="E114" i="65"/>
  <c r="F114" i="65"/>
  <c r="G114" i="65"/>
  <c r="H114" i="65"/>
  <c r="I114" i="65"/>
  <c r="J114" i="65"/>
  <c r="K114" i="65"/>
  <c r="L114" i="65"/>
  <c r="M114" i="65"/>
  <c r="N114" i="65"/>
  <c r="O114" i="65"/>
  <c r="D158" i="65"/>
  <c r="D159" i="65" s="1"/>
  <c r="E158" i="65"/>
  <c r="F158" i="65"/>
  <c r="G158" i="65"/>
  <c r="H158" i="65"/>
  <c r="I158" i="65"/>
  <c r="J158" i="65"/>
  <c r="K158" i="65"/>
  <c r="L158" i="65"/>
  <c r="M158" i="65"/>
  <c r="N158" i="65"/>
  <c r="O158" i="65"/>
  <c r="D145" i="65"/>
  <c r="D146" i="65" s="1"/>
  <c r="E145" i="65"/>
  <c r="F145" i="65"/>
  <c r="G145" i="65"/>
  <c r="H145" i="65"/>
  <c r="I145" i="65"/>
  <c r="J145" i="65"/>
  <c r="K145" i="65"/>
  <c r="L145" i="65"/>
  <c r="M145" i="65"/>
  <c r="N145" i="65"/>
  <c r="O145" i="65"/>
  <c r="D152" i="65"/>
  <c r="D153" i="65" s="1"/>
  <c r="E152" i="65"/>
  <c r="F152" i="65"/>
  <c r="G152" i="65"/>
  <c r="H152" i="65"/>
  <c r="I152" i="65"/>
  <c r="J152" i="65"/>
  <c r="K152" i="65"/>
  <c r="L152" i="65"/>
  <c r="M152" i="65"/>
  <c r="N152" i="65"/>
  <c r="O152" i="65"/>
  <c r="D132" i="65"/>
  <c r="D133" i="65" s="1"/>
  <c r="E132" i="65"/>
  <c r="F132" i="65"/>
  <c r="G132" i="65"/>
  <c r="H132" i="65"/>
  <c r="I132" i="65"/>
  <c r="J132" i="65"/>
  <c r="K132" i="65"/>
  <c r="L132" i="65"/>
  <c r="M132" i="65"/>
  <c r="N132" i="65"/>
  <c r="O132" i="65"/>
  <c r="D164" i="65"/>
  <c r="D165" i="65" s="1"/>
  <c r="E164" i="65"/>
  <c r="F164" i="65"/>
  <c r="G164" i="65"/>
  <c r="H164" i="65"/>
  <c r="I164" i="65"/>
  <c r="J164" i="65"/>
  <c r="K164" i="65"/>
  <c r="L164" i="65"/>
  <c r="M164" i="65"/>
  <c r="N164" i="65"/>
  <c r="O164" i="65"/>
  <c r="D170" i="65"/>
  <c r="D171" i="65" s="1"/>
  <c r="E170" i="65"/>
  <c r="F170" i="65"/>
  <c r="G170" i="65"/>
  <c r="H170" i="65"/>
  <c r="I170" i="65"/>
  <c r="J170" i="65"/>
  <c r="K170" i="65"/>
  <c r="L170" i="65"/>
  <c r="M170" i="65"/>
  <c r="N170" i="65"/>
  <c r="O170" i="65"/>
  <c r="D182" i="65"/>
  <c r="D183" i="65" s="1"/>
  <c r="E182" i="65"/>
  <c r="F182" i="65"/>
  <c r="G182" i="65"/>
  <c r="H182" i="65"/>
  <c r="I182" i="65"/>
  <c r="J182" i="65"/>
  <c r="K182" i="65"/>
  <c r="L182" i="65"/>
  <c r="M182" i="65"/>
  <c r="N182" i="65"/>
  <c r="O182" i="65"/>
  <c r="D29" i="65"/>
  <c r="D30" i="65" s="1"/>
  <c r="E29" i="65"/>
  <c r="F29" i="65"/>
  <c r="G29" i="65"/>
  <c r="H29" i="65"/>
  <c r="I29" i="65"/>
  <c r="J29" i="65"/>
  <c r="K29" i="65"/>
  <c r="L29" i="65"/>
  <c r="M29" i="65"/>
  <c r="N29" i="65"/>
  <c r="O29" i="65"/>
  <c r="D35" i="65"/>
  <c r="D36" i="65" s="1"/>
  <c r="E35" i="65"/>
  <c r="F35" i="65"/>
  <c r="G35" i="65"/>
  <c r="H35" i="65"/>
  <c r="I35" i="65"/>
  <c r="J35" i="65"/>
  <c r="K35" i="65"/>
  <c r="L35" i="65"/>
  <c r="M35" i="65"/>
  <c r="N35" i="65"/>
  <c r="O35" i="65"/>
  <c r="D59" i="65"/>
  <c r="D60" i="65" s="1"/>
  <c r="E59" i="65"/>
  <c r="F59" i="65"/>
  <c r="G59" i="65"/>
  <c r="H59" i="65"/>
  <c r="I59" i="65"/>
  <c r="J59" i="65"/>
  <c r="K59" i="65"/>
  <c r="L59" i="65"/>
  <c r="M59" i="65"/>
  <c r="N59" i="65"/>
  <c r="O59" i="65"/>
  <c r="D78" i="65"/>
  <c r="D79" i="65" s="1"/>
  <c r="E78" i="65"/>
  <c r="F78" i="65"/>
  <c r="G78" i="65"/>
  <c r="H78" i="65"/>
  <c r="I78" i="65"/>
  <c r="J78" i="65"/>
  <c r="K78" i="65"/>
  <c r="L78" i="65"/>
  <c r="M78" i="65"/>
  <c r="N78" i="65"/>
  <c r="O78" i="65"/>
  <c r="D90" i="65"/>
  <c r="D91" i="65" s="1"/>
  <c r="E90" i="65"/>
  <c r="F90" i="65"/>
  <c r="G90" i="65"/>
  <c r="H90" i="65"/>
  <c r="I90" i="65"/>
  <c r="J90" i="65"/>
  <c r="K90" i="65"/>
  <c r="L90" i="65"/>
  <c r="M90" i="65"/>
  <c r="N90" i="65"/>
  <c r="O90" i="65"/>
  <c r="D176" i="65"/>
  <c r="D177" i="65" s="1"/>
  <c r="E176" i="65"/>
  <c r="F176" i="65"/>
  <c r="G176" i="65"/>
  <c r="H176" i="65"/>
  <c r="I176" i="65"/>
  <c r="J176" i="65"/>
  <c r="K176" i="65"/>
  <c r="L176" i="65"/>
  <c r="M176" i="65"/>
  <c r="N176" i="65"/>
  <c r="O176" i="65"/>
  <c r="D188" i="65"/>
  <c r="D189" i="65" s="1"/>
  <c r="E188" i="65"/>
  <c r="F188" i="65"/>
  <c r="G188" i="65"/>
  <c r="H188" i="65"/>
  <c r="I188" i="65"/>
  <c r="J188" i="65"/>
  <c r="K188" i="65"/>
  <c r="L188" i="65"/>
  <c r="M188" i="65"/>
  <c r="N188" i="65"/>
  <c r="O188" i="65"/>
  <c r="D194" i="65"/>
  <c r="D195" i="65" s="1"/>
  <c r="E194" i="65"/>
  <c r="F194" i="65"/>
  <c r="G194" i="65"/>
  <c r="H194" i="65"/>
  <c r="I194" i="65"/>
  <c r="J194" i="65"/>
  <c r="K194" i="65"/>
  <c r="L194" i="65"/>
  <c r="M194" i="65"/>
  <c r="N194" i="65"/>
  <c r="O194" i="65"/>
  <c r="D84" i="65"/>
  <c r="D85" i="65" s="1"/>
  <c r="E84" i="65"/>
  <c r="F84" i="65"/>
  <c r="G84" i="65"/>
  <c r="H84" i="65"/>
  <c r="I84" i="65"/>
  <c r="K84" i="65"/>
  <c r="L84" i="65"/>
  <c r="M84" i="65"/>
  <c r="O84" i="65"/>
  <c r="D96" i="65"/>
  <c r="D97" i="65" s="1"/>
  <c r="E96" i="65"/>
  <c r="F96" i="65"/>
  <c r="G96" i="65"/>
  <c r="H96" i="65"/>
  <c r="I96" i="65"/>
  <c r="J96" i="65"/>
  <c r="K96" i="65"/>
  <c r="L96" i="65"/>
  <c r="M96" i="65"/>
  <c r="N96" i="65"/>
  <c r="O96" i="65"/>
  <c r="N41" i="65"/>
  <c r="O41" i="65"/>
  <c r="D47" i="65"/>
  <c r="D48" i="65" s="1"/>
  <c r="E47" i="65"/>
  <c r="F47" i="65"/>
  <c r="G47" i="65"/>
  <c r="H47" i="65"/>
  <c r="I47" i="65"/>
  <c r="J47" i="65"/>
  <c r="K47" i="65"/>
  <c r="L47" i="65"/>
  <c r="M47" i="65"/>
  <c r="N47" i="65"/>
  <c r="O47" i="65"/>
  <c r="D53" i="65"/>
  <c r="D54" i="65" s="1"/>
  <c r="E53" i="65"/>
  <c r="F53" i="65"/>
  <c r="G53" i="65"/>
  <c r="H53" i="65"/>
  <c r="I53" i="65"/>
  <c r="J53" i="65"/>
  <c r="K53" i="65"/>
  <c r="L53" i="65"/>
  <c r="M53" i="65"/>
  <c r="N53" i="65"/>
  <c r="O53" i="65"/>
  <c r="D65" i="65"/>
  <c r="D66" i="65" s="1"/>
  <c r="E65" i="65"/>
  <c r="F65" i="65"/>
  <c r="G65" i="65"/>
  <c r="H65" i="65"/>
  <c r="I65" i="65"/>
  <c r="J65" i="65"/>
  <c r="K65" i="65"/>
  <c r="L65" i="65"/>
  <c r="M65" i="65"/>
  <c r="N65" i="65"/>
  <c r="O65" i="65"/>
  <c r="D72" i="65"/>
  <c r="D73" i="65" s="1"/>
  <c r="E72" i="65"/>
  <c r="F72" i="65"/>
  <c r="G72" i="65"/>
  <c r="H72" i="65"/>
  <c r="I72" i="65"/>
  <c r="J72" i="65"/>
  <c r="K72" i="65"/>
  <c r="L72" i="65"/>
  <c r="M72" i="65"/>
  <c r="N72" i="65"/>
  <c r="O72" i="65"/>
  <c r="D126" i="65"/>
  <c r="D127" i="65" s="1"/>
  <c r="E126" i="65"/>
  <c r="F126" i="65"/>
  <c r="G126" i="65"/>
  <c r="H126" i="65"/>
  <c r="I126" i="65"/>
  <c r="J126" i="65"/>
  <c r="K126" i="65"/>
  <c r="L126" i="65"/>
  <c r="M126" i="65"/>
  <c r="N126" i="65"/>
  <c r="O126" i="65"/>
  <c r="D5" i="65"/>
  <c r="D6" i="65" s="1"/>
  <c r="E5" i="65"/>
  <c r="F5" i="65"/>
  <c r="G5" i="65"/>
  <c r="H5" i="65"/>
  <c r="I5" i="65"/>
  <c r="J5" i="65"/>
  <c r="K5" i="65"/>
  <c r="L5" i="65"/>
  <c r="M5" i="65"/>
  <c r="N5" i="65"/>
  <c r="O5" i="65"/>
  <c r="D17" i="65"/>
  <c r="D18" i="65" s="1"/>
  <c r="E17" i="65"/>
  <c r="F17" i="65"/>
  <c r="G17" i="65"/>
  <c r="H17" i="65"/>
  <c r="I17" i="65"/>
  <c r="J17" i="65"/>
  <c r="K17" i="65"/>
  <c r="L17" i="65"/>
  <c r="M17" i="65"/>
  <c r="N17" i="65"/>
  <c r="O17" i="65"/>
  <c r="D23" i="65"/>
  <c r="E23" i="65"/>
  <c r="F23" i="65"/>
  <c r="G23" i="65"/>
  <c r="H23" i="65"/>
  <c r="I23" i="65"/>
  <c r="J23" i="65"/>
  <c r="K23" i="65"/>
  <c r="L23" i="65"/>
  <c r="M23" i="65"/>
  <c r="N23" i="65"/>
  <c r="O23" i="65"/>
  <c r="M38" i="66"/>
  <c r="N206" i="65" s="1"/>
  <c r="L38" i="66"/>
  <c r="M206" i="65" s="1"/>
  <c r="K38" i="66"/>
  <c r="L206" i="65" s="1"/>
  <c r="I38" i="66"/>
  <c r="J206" i="65" s="1"/>
  <c r="H38" i="66"/>
  <c r="I206" i="65" s="1"/>
  <c r="G38" i="66"/>
  <c r="H206" i="65" s="1"/>
  <c r="F38" i="66"/>
  <c r="G206" i="65" s="1"/>
  <c r="E38" i="66"/>
  <c r="F206" i="65" s="1"/>
  <c r="D38" i="66"/>
  <c r="E206" i="65" s="1"/>
  <c r="N38" i="67"/>
  <c r="O208" i="65" s="1"/>
  <c r="M38" i="67"/>
  <c r="N208" i="65" s="1"/>
  <c r="L38" i="67"/>
  <c r="M208" i="65" s="1"/>
  <c r="K38" i="67"/>
  <c r="L208" i="65" s="1"/>
  <c r="J38" i="67"/>
  <c r="K208" i="65" s="1"/>
  <c r="I38" i="67"/>
  <c r="J208" i="65" s="1"/>
  <c r="H38" i="67"/>
  <c r="I208" i="65" s="1"/>
  <c r="G38" i="67"/>
  <c r="H208" i="65" s="1"/>
  <c r="F38" i="67"/>
  <c r="G208" i="65" s="1"/>
  <c r="E38" i="67"/>
  <c r="F208" i="65" s="1"/>
  <c r="D38" i="67"/>
  <c r="E208" i="65" s="1"/>
  <c r="C38" i="67"/>
  <c r="D208" i="65" s="1"/>
  <c r="D209" i="65" s="1"/>
  <c r="E153" i="61"/>
  <c r="F153" i="61"/>
  <c r="G153" i="61"/>
  <c r="H153" i="61"/>
  <c r="I153" i="61"/>
  <c r="J153" i="61"/>
  <c r="K153" i="61"/>
  <c r="L153" i="61"/>
  <c r="M153" i="61"/>
  <c r="N153" i="61"/>
  <c r="O153" i="61"/>
  <c r="E165" i="61"/>
  <c r="F165" i="61"/>
  <c r="G165" i="61"/>
  <c r="H165" i="61"/>
  <c r="I165" i="61"/>
  <c r="J165" i="61"/>
  <c r="K165" i="61"/>
  <c r="L165" i="61"/>
  <c r="M165" i="61"/>
  <c r="N165" i="61"/>
  <c r="O165" i="61"/>
  <c r="E183" i="61"/>
  <c r="F183" i="61"/>
  <c r="G183" i="61"/>
  <c r="H183" i="61"/>
  <c r="I183" i="61"/>
  <c r="J183" i="61"/>
  <c r="K183" i="61"/>
  <c r="L183" i="61"/>
  <c r="M183" i="61"/>
  <c r="N183" i="61"/>
  <c r="O183" i="61"/>
  <c r="E29" i="61"/>
  <c r="F29" i="61"/>
  <c r="G29" i="61"/>
  <c r="H29" i="61"/>
  <c r="I29" i="61"/>
  <c r="J29" i="61"/>
  <c r="K29" i="61"/>
  <c r="L29" i="61"/>
  <c r="M29" i="61"/>
  <c r="N29" i="61"/>
  <c r="O29" i="61"/>
  <c r="E177" i="61"/>
  <c r="F177" i="61"/>
  <c r="G177" i="61"/>
  <c r="H177" i="61"/>
  <c r="I177" i="61"/>
  <c r="J177" i="61"/>
  <c r="K177" i="61"/>
  <c r="L177" i="61"/>
  <c r="M177" i="61"/>
  <c r="N177" i="61"/>
  <c r="O177" i="61"/>
  <c r="C29" i="71"/>
  <c r="D29" i="71"/>
  <c r="E29" i="71"/>
  <c r="F29" i="71"/>
  <c r="G29" i="71"/>
  <c r="H29" i="71"/>
  <c r="I29" i="71"/>
  <c r="J29" i="71"/>
  <c r="K29" i="71"/>
  <c r="L29" i="71"/>
  <c r="M29" i="71"/>
  <c r="N29" i="71"/>
  <c r="D41" i="61"/>
  <c r="D42" i="61" s="1"/>
  <c r="E41" i="61"/>
  <c r="F41" i="61"/>
  <c r="G41" i="61"/>
  <c r="H41" i="61"/>
  <c r="I41" i="61"/>
  <c r="J41" i="61"/>
  <c r="K41" i="61"/>
  <c r="L41" i="61"/>
  <c r="M41" i="61"/>
  <c r="N41" i="61"/>
  <c r="O41" i="61"/>
  <c r="D47" i="61"/>
  <c r="D48" i="61" s="1"/>
  <c r="E47" i="61"/>
  <c r="F47" i="61"/>
  <c r="G47" i="61"/>
  <c r="H47" i="61"/>
  <c r="I47" i="61"/>
  <c r="J47" i="61"/>
  <c r="K47" i="61"/>
  <c r="L47" i="61"/>
  <c r="M47" i="61"/>
  <c r="N47" i="61"/>
  <c r="O47" i="61"/>
  <c r="E65" i="61"/>
  <c r="F65" i="61"/>
  <c r="G65" i="61"/>
  <c r="H65" i="61"/>
  <c r="I65" i="61"/>
  <c r="J65" i="61"/>
  <c r="K65" i="61"/>
  <c r="L65" i="61"/>
  <c r="M65" i="61"/>
  <c r="N65" i="61"/>
  <c r="O65" i="61"/>
  <c r="E23" i="61"/>
  <c r="F23" i="61"/>
  <c r="G23" i="61"/>
  <c r="H23" i="61"/>
  <c r="I23" i="61"/>
  <c r="J23" i="61"/>
  <c r="K23" i="61"/>
  <c r="L23" i="61"/>
  <c r="M23" i="61"/>
  <c r="N23" i="61"/>
  <c r="O23" i="61"/>
  <c r="N38" i="59"/>
  <c r="O209" i="61" s="1"/>
  <c r="M38" i="59"/>
  <c r="N209" i="61" s="1"/>
  <c r="L38" i="59"/>
  <c r="M209" i="61" s="1"/>
  <c r="K38" i="59"/>
  <c r="L209" i="61" s="1"/>
  <c r="J38" i="59"/>
  <c r="K209" i="61" s="1"/>
  <c r="I38" i="59"/>
  <c r="J209" i="61" s="1"/>
  <c r="H38" i="59"/>
  <c r="I209" i="61" s="1"/>
  <c r="G38" i="59"/>
  <c r="H209" i="61" s="1"/>
  <c r="F38" i="59"/>
  <c r="G209" i="61" s="1"/>
  <c r="E38" i="59"/>
  <c r="F209" i="61" s="1"/>
  <c r="D38" i="59"/>
  <c r="E209" i="61" s="1"/>
  <c r="C38" i="59"/>
  <c r="D209" i="61" s="1"/>
  <c r="D210" i="61" s="1"/>
  <c r="O55" i="61"/>
  <c r="O67" i="61"/>
  <c r="O74" i="61"/>
  <c r="O129" i="61"/>
  <c r="O55" i="65"/>
  <c r="O67" i="65"/>
  <c r="O74" i="65"/>
  <c r="O128" i="65"/>
  <c r="O55" i="57"/>
  <c r="O67" i="57"/>
  <c r="O74" i="57"/>
  <c r="O129" i="57"/>
  <c r="D13" i="61"/>
  <c r="D14" i="61" s="1"/>
  <c r="E13" i="61"/>
  <c r="F13" i="61"/>
  <c r="G13" i="61"/>
  <c r="H13" i="61"/>
  <c r="I13" i="61"/>
  <c r="J13" i="61"/>
  <c r="K13" i="61"/>
  <c r="L13" i="61"/>
  <c r="M13" i="61"/>
  <c r="N13" i="61"/>
  <c r="O13" i="61"/>
  <c r="D104" i="61"/>
  <c r="E104" i="61"/>
  <c r="F104" i="61"/>
  <c r="G104" i="61"/>
  <c r="H104" i="61"/>
  <c r="I104" i="61"/>
  <c r="J104" i="61"/>
  <c r="K104" i="61"/>
  <c r="L104" i="61"/>
  <c r="M104" i="61"/>
  <c r="N104" i="61"/>
  <c r="O104" i="61"/>
  <c r="D123" i="61"/>
  <c r="D124" i="61" s="1"/>
  <c r="E123" i="61"/>
  <c r="F123" i="61"/>
  <c r="G123" i="61"/>
  <c r="H123" i="61"/>
  <c r="I123" i="61"/>
  <c r="J123" i="61"/>
  <c r="K123" i="61"/>
  <c r="L123" i="61"/>
  <c r="M123" i="61"/>
  <c r="N123" i="61"/>
  <c r="O123" i="61"/>
  <c r="D13" i="65"/>
  <c r="D14" i="65" s="1"/>
  <c r="E13" i="65"/>
  <c r="F13" i="65"/>
  <c r="G13" i="65"/>
  <c r="H13" i="65"/>
  <c r="I13" i="65"/>
  <c r="J13" i="65"/>
  <c r="K13" i="65"/>
  <c r="L13" i="65"/>
  <c r="M13" i="65"/>
  <c r="N13" i="65"/>
  <c r="O13" i="65"/>
  <c r="D104" i="65"/>
  <c r="D105" i="65" s="1"/>
  <c r="E104" i="65"/>
  <c r="F104" i="65"/>
  <c r="G104" i="65"/>
  <c r="H104" i="65"/>
  <c r="I104" i="65"/>
  <c r="J104" i="65"/>
  <c r="K104" i="65"/>
  <c r="L104" i="65"/>
  <c r="M104" i="65"/>
  <c r="N104" i="65"/>
  <c r="O104" i="65"/>
  <c r="D122" i="65"/>
  <c r="D123" i="65" s="1"/>
  <c r="E122" i="65"/>
  <c r="F122" i="65"/>
  <c r="G122" i="65"/>
  <c r="H122" i="65"/>
  <c r="I122" i="65"/>
  <c r="J122" i="65"/>
  <c r="K122" i="65"/>
  <c r="L122" i="65"/>
  <c r="M122" i="65"/>
  <c r="N122" i="65"/>
  <c r="O122" i="65"/>
  <c r="D13" i="57"/>
  <c r="D14" i="57" s="1"/>
  <c r="E13" i="57"/>
  <c r="F13" i="57"/>
  <c r="G13" i="57"/>
  <c r="H13" i="57"/>
  <c r="I13" i="57"/>
  <c r="J13" i="57"/>
  <c r="K13" i="57"/>
  <c r="L13" i="57"/>
  <c r="M13" i="57"/>
  <c r="N13" i="57"/>
  <c r="O13" i="57"/>
  <c r="D104" i="57"/>
  <c r="D105" i="57" s="1"/>
  <c r="E104" i="57"/>
  <c r="F104" i="57"/>
  <c r="G104" i="57"/>
  <c r="H104" i="57"/>
  <c r="I104" i="57"/>
  <c r="J104" i="57"/>
  <c r="K104" i="57"/>
  <c r="L104" i="57"/>
  <c r="M104" i="57"/>
  <c r="N104" i="57"/>
  <c r="O104" i="57"/>
  <c r="D123" i="57"/>
  <c r="D124" i="57" s="1"/>
  <c r="E123" i="57"/>
  <c r="F123" i="57"/>
  <c r="G123" i="57"/>
  <c r="H123" i="57"/>
  <c r="I123" i="57"/>
  <c r="J123" i="57"/>
  <c r="K123" i="57"/>
  <c r="L123" i="57"/>
  <c r="M123" i="57"/>
  <c r="N123" i="57"/>
  <c r="O123" i="57"/>
  <c r="D117" i="61"/>
  <c r="D118" i="61" s="1"/>
  <c r="E117" i="61"/>
  <c r="F117" i="61"/>
  <c r="G117" i="61"/>
  <c r="H117" i="61"/>
  <c r="I117" i="61"/>
  <c r="J117" i="61"/>
  <c r="K117" i="61"/>
  <c r="L117" i="61"/>
  <c r="M117" i="61"/>
  <c r="N117" i="61"/>
  <c r="O117" i="61"/>
  <c r="D161" i="61"/>
  <c r="D162" i="61" s="1"/>
  <c r="E161" i="61"/>
  <c r="F161" i="61"/>
  <c r="G161" i="61"/>
  <c r="H161" i="61"/>
  <c r="I161" i="61"/>
  <c r="J161" i="61"/>
  <c r="K161" i="61"/>
  <c r="L161" i="61"/>
  <c r="M161" i="61"/>
  <c r="N161" i="61"/>
  <c r="O161" i="61"/>
  <c r="O116" i="65"/>
  <c r="P116" i="65" s="1"/>
  <c r="C116" i="65" s="1"/>
  <c r="O160" i="65"/>
  <c r="P160" i="65" s="1"/>
  <c r="C160" i="65" s="1"/>
  <c r="D117" i="57"/>
  <c r="D118" i="57" s="1"/>
  <c r="E117" i="57"/>
  <c r="F117" i="57"/>
  <c r="G117" i="57"/>
  <c r="H117" i="57"/>
  <c r="I117" i="57"/>
  <c r="J117" i="57"/>
  <c r="K117" i="57"/>
  <c r="L117" i="57"/>
  <c r="M117" i="57"/>
  <c r="N117" i="57"/>
  <c r="O117" i="57"/>
  <c r="D161" i="57"/>
  <c r="D162" i="57" s="1"/>
  <c r="E161" i="57"/>
  <c r="F161" i="57"/>
  <c r="G161" i="57"/>
  <c r="H161" i="57"/>
  <c r="I161" i="57"/>
  <c r="J161" i="57"/>
  <c r="K161" i="57"/>
  <c r="L161" i="57"/>
  <c r="M161" i="57"/>
  <c r="N161" i="57"/>
  <c r="O161" i="57"/>
  <c r="D148" i="61"/>
  <c r="D149" i="61" s="1"/>
  <c r="E148" i="61"/>
  <c r="F148" i="61"/>
  <c r="G148" i="61"/>
  <c r="H148" i="61"/>
  <c r="I148" i="61"/>
  <c r="J148" i="61"/>
  <c r="K148" i="61"/>
  <c r="L148" i="61"/>
  <c r="M148" i="61"/>
  <c r="N148" i="61"/>
  <c r="O148" i="61"/>
  <c r="D155" i="61"/>
  <c r="D156" i="61" s="1"/>
  <c r="E155" i="61"/>
  <c r="F155" i="61"/>
  <c r="G155" i="61"/>
  <c r="H155" i="61"/>
  <c r="I155" i="61"/>
  <c r="J155" i="61"/>
  <c r="K155" i="61"/>
  <c r="L155" i="61"/>
  <c r="M155" i="61"/>
  <c r="N155" i="61"/>
  <c r="O155" i="61"/>
  <c r="D147" i="65"/>
  <c r="D148" i="65" s="1"/>
  <c r="E147" i="65"/>
  <c r="F147" i="65"/>
  <c r="G147" i="65"/>
  <c r="H147" i="65"/>
  <c r="I147" i="65"/>
  <c r="J147" i="65"/>
  <c r="K147" i="65"/>
  <c r="L147" i="65"/>
  <c r="M147" i="65"/>
  <c r="N147" i="65"/>
  <c r="O147" i="65"/>
  <c r="O154" i="65"/>
  <c r="P154" i="65" s="1"/>
  <c r="C154" i="65" s="1"/>
  <c r="D148" i="57"/>
  <c r="D149" i="57" s="1"/>
  <c r="E149" i="57" s="1"/>
  <c r="F149" i="57" s="1"/>
  <c r="G149" i="57" s="1"/>
  <c r="E148" i="57"/>
  <c r="F148" i="57"/>
  <c r="G148" i="57"/>
  <c r="H148" i="57"/>
  <c r="I148" i="57"/>
  <c r="J148" i="57"/>
  <c r="K148" i="57"/>
  <c r="L148" i="57"/>
  <c r="M148" i="57"/>
  <c r="N148" i="57"/>
  <c r="O148" i="57"/>
  <c r="D155" i="57"/>
  <c r="D156" i="57" s="1"/>
  <c r="E155" i="57"/>
  <c r="F155" i="57"/>
  <c r="G155" i="57"/>
  <c r="H155" i="57"/>
  <c r="I155" i="57"/>
  <c r="J155" i="57"/>
  <c r="K155" i="57"/>
  <c r="L155" i="57"/>
  <c r="M155" i="57"/>
  <c r="N155" i="57"/>
  <c r="O155" i="57"/>
  <c r="D135" i="61"/>
  <c r="D136" i="61" s="1"/>
  <c r="E135" i="61"/>
  <c r="F135" i="61"/>
  <c r="G135" i="61"/>
  <c r="H135" i="61"/>
  <c r="I135" i="61"/>
  <c r="J135" i="61"/>
  <c r="K135" i="61"/>
  <c r="L135" i="61"/>
  <c r="M135" i="61"/>
  <c r="N135" i="61"/>
  <c r="O135" i="61"/>
  <c r="D167" i="61"/>
  <c r="D168" i="61" s="1"/>
  <c r="E168" i="61" s="1"/>
  <c r="F168" i="61" s="1"/>
  <c r="G168" i="61" s="1"/>
  <c r="E167" i="61"/>
  <c r="F167" i="61"/>
  <c r="G167" i="61"/>
  <c r="H167" i="61"/>
  <c r="I167" i="61"/>
  <c r="J167" i="61"/>
  <c r="K167" i="61"/>
  <c r="L167" i="61"/>
  <c r="M167" i="61"/>
  <c r="N167" i="61"/>
  <c r="O167" i="61"/>
  <c r="D173" i="61"/>
  <c r="D174" i="61" s="1"/>
  <c r="E174" i="61" s="1"/>
  <c r="F174" i="61" s="1"/>
  <c r="G174" i="61" s="1"/>
  <c r="E173" i="61"/>
  <c r="F173" i="61"/>
  <c r="G173" i="61"/>
  <c r="H173" i="61"/>
  <c r="I173" i="61"/>
  <c r="J173" i="61"/>
  <c r="K173" i="61"/>
  <c r="L173" i="61"/>
  <c r="M173" i="61"/>
  <c r="N173" i="61"/>
  <c r="O173" i="61"/>
  <c r="O134" i="65"/>
  <c r="P134" i="65" s="1"/>
  <c r="C134" i="65" s="1"/>
  <c r="D166" i="65"/>
  <c r="E166" i="65"/>
  <c r="F166" i="65"/>
  <c r="G166" i="65"/>
  <c r="H166" i="65"/>
  <c r="I166" i="65"/>
  <c r="J166" i="65"/>
  <c r="K166" i="65"/>
  <c r="L166" i="65"/>
  <c r="M166" i="65"/>
  <c r="N166" i="65"/>
  <c r="O166" i="65"/>
  <c r="O172" i="65"/>
  <c r="P172" i="65" s="1"/>
  <c r="C172" i="65" s="1"/>
  <c r="D167" i="57"/>
  <c r="E167" i="57"/>
  <c r="F167" i="57"/>
  <c r="G167" i="57"/>
  <c r="H167" i="57"/>
  <c r="I167" i="57"/>
  <c r="J167" i="57"/>
  <c r="K167" i="57"/>
  <c r="L167" i="57"/>
  <c r="M167" i="57"/>
  <c r="N167" i="57"/>
  <c r="O167" i="57"/>
  <c r="D173" i="57"/>
  <c r="D174" i="57" s="1"/>
  <c r="E173" i="57"/>
  <c r="F173" i="57"/>
  <c r="G173" i="57"/>
  <c r="H173" i="57"/>
  <c r="I173" i="57"/>
  <c r="J173" i="57"/>
  <c r="K173" i="57"/>
  <c r="L173" i="57"/>
  <c r="M173" i="57"/>
  <c r="N173" i="57"/>
  <c r="O173" i="57"/>
  <c r="D135" i="57"/>
  <c r="D136" i="57" s="1"/>
  <c r="E135" i="57"/>
  <c r="F135" i="57"/>
  <c r="G135" i="57"/>
  <c r="H135" i="57"/>
  <c r="I135" i="57"/>
  <c r="J135" i="57"/>
  <c r="K135" i="57"/>
  <c r="L135" i="57"/>
  <c r="M135" i="57"/>
  <c r="N135" i="57"/>
  <c r="O135" i="57"/>
  <c r="D185" i="61"/>
  <c r="E185" i="61"/>
  <c r="F185" i="61"/>
  <c r="G185" i="61"/>
  <c r="H185" i="61"/>
  <c r="I185" i="61"/>
  <c r="J185" i="61"/>
  <c r="K185" i="61"/>
  <c r="L185" i="61"/>
  <c r="M185" i="61"/>
  <c r="N185" i="61"/>
  <c r="O185" i="61"/>
  <c r="D184" i="65"/>
  <c r="E184" i="65"/>
  <c r="F184" i="65"/>
  <c r="G184" i="65"/>
  <c r="H184" i="65"/>
  <c r="I184" i="65"/>
  <c r="J184" i="65"/>
  <c r="K184" i="65"/>
  <c r="L184" i="65"/>
  <c r="M184" i="65"/>
  <c r="N184" i="65"/>
  <c r="O184" i="65"/>
  <c r="D185" i="57"/>
  <c r="D186" i="57" s="1"/>
  <c r="E185" i="57"/>
  <c r="F185" i="57"/>
  <c r="G185" i="57"/>
  <c r="H185" i="57"/>
  <c r="I185" i="57"/>
  <c r="J185" i="57"/>
  <c r="K185" i="57"/>
  <c r="L185" i="57"/>
  <c r="M185" i="57"/>
  <c r="N185" i="57"/>
  <c r="O185" i="57"/>
  <c r="D31" i="61"/>
  <c r="D32" i="61" s="1"/>
  <c r="E31" i="61"/>
  <c r="F31" i="61"/>
  <c r="G31" i="61"/>
  <c r="H31" i="61"/>
  <c r="I31" i="61"/>
  <c r="J31" i="61"/>
  <c r="K31" i="61"/>
  <c r="L31" i="61"/>
  <c r="M31" i="61"/>
  <c r="N31" i="61"/>
  <c r="O31" i="61"/>
  <c r="D37" i="61"/>
  <c r="D38" i="61" s="1"/>
  <c r="E37" i="61"/>
  <c r="F37" i="61"/>
  <c r="G37" i="61"/>
  <c r="H37" i="61"/>
  <c r="I37" i="61"/>
  <c r="J37" i="61"/>
  <c r="K37" i="61"/>
  <c r="L37" i="61"/>
  <c r="M37" i="61"/>
  <c r="N37" i="61"/>
  <c r="O37" i="61"/>
  <c r="D61" i="61"/>
  <c r="D62" i="61" s="1"/>
  <c r="E61" i="61"/>
  <c r="F61" i="61"/>
  <c r="G61" i="61"/>
  <c r="H61" i="61"/>
  <c r="I61" i="61"/>
  <c r="J61" i="61"/>
  <c r="K61" i="61"/>
  <c r="L61" i="61"/>
  <c r="M61" i="61"/>
  <c r="N61" i="61"/>
  <c r="O61" i="61"/>
  <c r="D80" i="61"/>
  <c r="D81" i="61" s="1"/>
  <c r="E80" i="61"/>
  <c r="F80" i="61"/>
  <c r="G80" i="61"/>
  <c r="H80" i="61"/>
  <c r="I80" i="61"/>
  <c r="J80" i="61"/>
  <c r="K80" i="61"/>
  <c r="L80" i="61"/>
  <c r="M80" i="61"/>
  <c r="N80" i="61"/>
  <c r="O80" i="61"/>
  <c r="D92" i="61"/>
  <c r="D93" i="61" s="1"/>
  <c r="E92" i="61"/>
  <c r="F92" i="61"/>
  <c r="G92" i="61"/>
  <c r="H92" i="61"/>
  <c r="I92" i="61"/>
  <c r="J92" i="61"/>
  <c r="K92" i="61"/>
  <c r="L92" i="61"/>
  <c r="M92" i="61"/>
  <c r="N92" i="61"/>
  <c r="O92" i="61"/>
  <c r="O31" i="65"/>
  <c r="P31" i="65" s="1"/>
  <c r="C31" i="65" s="1"/>
  <c r="D37" i="65"/>
  <c r="D38" i="65" s="1"/>
  <c r="E37" i="65"/>
  <c r="F37" i="65"/>
  <c r="G37" i="65"/>
  <c r="H37" i="65"/>
  <c r="I37" i="65"/>
  <c r="J37" i="65"/>
  <c r="K37" i="65"/>
  <c r="L37" i="65"/>
  <c r="M37" i="65"/>
  <c r="N37" i="65"/>
  <c r="O37" i="65"/>
  <c r="O61" i="65"/>
  <c r="P61" i="65" s="1"/>
  <c r="C61" i="65" s="1"/>
  <c r="D80" i="65"/>
  <c r="D81" i="65" s="1"/>
  <c r="E81" i="65" s="1"/>
  <c r="E80" i="65"/>
  <c r="F80" i="65"/>
  <c r="G80" i="65"/>
  <c r="H80" i="65"/>
  <c r="I80" i="65"/>
  <c r="J80" i="65"/>
  <c r="K80" i="65"/>
  <c r="L80" i="65"/>
  <c r="M80" i="65"/>
  <c r="N80" i="65"/>
  <c r="O80" i="65"/>
  <c r="O92" i="65"/>
  <c r="P92" i="65" s="1"/>
  <c r="C92" i="65" s="1"/>
  <c r="D31" i="57"/>
  <c r="D32" i="57" s="1"/>
  <c r="E31" i="57"/>
  <c r="F31" i="57"/>
  <c r="G31" i="57"/>
  <c r="H31" i="57"/>
  <c r="I31" i="57"/>
  <c r="J31" i="57"/>
  <c r="K31" i="57"/>
  <c r="L31" i="57"/>
  <c r="M31" i="57"/>
  <c r="N31" i="57"/>
  <c r="O31" i="57"/>
  <c r="D37" i="57"/>
  <c r="E37" i="57"/>
  <c r="F37" i="57"/>
  <c r="G37" i="57"/>
  <c r="H37" i="57"/>
  <c r="I37" i="57"/>
  <c r="J37" i="57"/>
  <c r="K37" i="57"/>
  <c r="L37" i="57"/>
  <c r="M37" i="57"/>
  <c r="N37" i="57"/>
  <c r="O37" i="57"/>
  <c r="D61" i="57"/>
  <c r="E61" i="57"/>
  <c r="F61" i="57"/>
  <c r="G61" i="57"/>
  <c r="H61" i="57"/>
  <c r="I61" i="57"/>
  <c r="J61" i="57"/>
  <c r="K61" i="57"/>
  <c r="L61" i="57"/>
  <c r="M61" i="57"/>
  <c r="N61" i="57"/>
  <c r="O61" i="57"/>
  <c r="D80" i="57"/>
  <c r="E80" i="57"/>
  <c r="F80" i="57"/>
  <c r="G80" i="57"/>
  <c r="H80" i="57"/>
  <c r="I80" i="57"/>
  <c r="J80" i="57"/>
  <c r="K80" i="57"/>
  <c r="L80" i="57"/>
  <c r="M80" i="57"/>
  <c r="N80" i="57"/>
  <c r="O80" i="57"/>
  <c r="D92" i="57"/>
  <c r="D93" i="57" s="1"/>
  <c r="E92" i="57"/>
  <c r="F92" i="57"/>
  <c r="G92" i="57"/>
  <c r="H92" i="57"/>
  <c r="I92" i="57"/>
  <c r="J92" i="57"/>
  <c r="K92" i="57"/>
  <c r="L92" i="57"/>
  <c r="M92" i="57"/>
  <c r="N92" i="57"/>
  <c r="O92" i="57"/>
  <c r="D179" i="61"/>
  <c r="E179" i="61"/>
  <c r="F179" i="61"/>
  <c r="G179" i="61"/>
  <c r="H179" i="61"/>
  <c r="I179" i="61"/>
  <c r="J179" i="61"/>
  <c r="K179" i="61"/>
  <c r="L179" i="61"/>
  <c r="M179" i="61"/>
  <c r="N179" i="61"/>
  <c r="O179" i="61"/>
  <c r="D191" i="61"/>
  <c r="E191" i="61"/>
  <c r="F191" i="61"/>
  <c r="G191" i="61"/>
  <c r="H191" i="61"/>
  <c r="I191" i="61"/>
  <c r="J191" i="61"/>
  <c r="K191" i="61"/>
  <c r="L191" i="61"/>
  <c r="M191" i="61"/>
  <c r="N191" i="61"/>
  <c r="O191" i="61"/>
  <c r="D197" i="61"/>
  <c r="D198" i="61" s="1"/>
  <c r="E197" i="61"/>
  <c r="F197" i="61"/>
  <c r="G197" i="61"/>
  <c r="H197" i="61"/>
  <c r="I197" i="61"/>
  <c r="J197" i="61"/>
  <c r="K197" i="61"/>
  <c r="L197" i="61"/>
  <c r="M197" i="61"/>
  <c r="N197" i="61"/>
  <c r="O197" i="61"/>
  <c r="O178" i="65"/>
  <c r="P178" i="65" s="1"/>
  <c r="C178" i="65" s="1"/>
  <c r="D190" i="65"/>
  <c r="D191" i="65" s="1"/>
  <c r="E190" i="65"/>
  <c r="F190" i="65"/>
  <c r="G190" i="65"/>
  <c r="H190" i="65"/>
  <c r="I190" i="65"/>
  <c r="J190" i="65"/>
  <c r="K190" i="65"/>
  <c r="L190" i="65"/>
  <c r="M190" i="65"/>
  <c r="N190" i="65"/>
  <c r="O190" i="65"/>
  <c r="D196" i="65"/>
  <c r="E196" i="65"/>
  <c r="F196" i="65"/>
  <c r="G196" i="65"/>
  <c r="H196" i="65"/>
  <c r="I196" i="65"/>
  <c r="J196" i="65"/>
  <c r="K196" i="65"/>
  <c r="L196" i="65"/>
  <c r="M196" i="65"/>
  <c r="N196" i="65"/>
  <c r="O196" i="65"/>
  <c r="D179" i="57"/>
  <c r="D180" i="57" s="1"/>
  <c r="E179" i="57"/>
  <c r="F179" i="57"/>
  <c r="G179" i="57"/>
  <c r="H179" i="57"/>
  <c r="I179" i="57"/>
  <c r="J179" i="57"/>
  <c r="K179" i="57"/>
  <c r="L179" i="57"/>
  <c r="M179" i="57"/>
  <c r="N179" i="57"/>
  <c r="O179" i="57"/>
  <c r="D191" i="57"/>
  <c r="E191" i="57"/>
  <c r="F191" i="57"/>
  <c r="G191" i="57"/>
  <c r="H191" i="57"/>
  <c r="I191" i="57"/>
  <c r="J191" i="57"/>
  <c r="K191" i="57"/>
  <c r="L191" i="57"/>
  <c r="M191" i="57"/>
  <c r="N191" i="57"/>
  <c r="O191" i="57"/>
  <c r="D197" i="57"/>
  <c r="D198" i="57" s="1"/>
  <c r="E197" i="57"/>
  <c r="F197" i="57"/>
  <c r="G197" i="57"/>
  <c r="H197" i="57"/>
  <c r="I197" i="57"/>
  <c r="J197" i="57"/>
  <c r="K197" i="57"/>
  <c r="L197" i="57"/>
  <c r="M197" i="57"/>
  <c r="N197" i="57"/>
  <c r="O197" i="57"/>
  <c r="D86" i="61"/>
  <c r="D87" i="61" s="1"/>
  <c r="E86" i="61"/>
  <c r="F86" i="61"/>
  <c r="G86" i="61"/>
  <c r="H86" i="61"/>
  <c r="I86" i="61"/>
  <c r="J86" i="61"/>
  <c r="K86" i="61"/>
  <c r="L86" i="61"/>
  <c r="M86" i="61"/>
  <c r="N86" i="61"/>
  <c r="O86" i="61"/>
  <c r="D98" i="61"/>
  <c r="D99" i="61" s="1"/>
  <c r="E98" i="61"/>
  <c r="F98" i="61"/>
  <c r="G98" i="61"/>
  <c r="H98" i="61"/>
  <c r="I98" i="61"/>
  <c r="J98" i="61"/>
  <c r="K98" i="61"/>
  <c r="L98" i="61"/>
  <c r="M98" i="61"/>
  <c r="N98" i="61"/>
  <c r="O98" i="61"/>
  <c r="O86" i="65"/>
  <c r="P86" i="65" s="1"/>
  <c r="C86" i="65" s="1"/>
  <c r="O98" i="65"/>
  <c r="P98" i="65" s="1"/>
  <c r="C98" i="65" s="1"/>
  <c r="D98" i="57"/>
  <c r="D99" i="57" s="1"/>
  <c r="E98" i="57"/>
  <c r="F98" i="57"/>
  <c r="G98" i="57"/>
  <c r="H98" i="57"/>
  <c r="I98" i="57"/>
  <c r="J98" i="57"/>
  <c r="K98" i="57"/>
  <c r="L98" i="57"/>
  <c r="M98" i="57"/>
  <c r="N98" i="57"/>
  <c r="O98" i="57"/>
  <c r="D86" i="57"/>
  <c r="D87" i="57" s="1"/>
  <c r="E86" i="57"/>
  <c r="F86" i="57"/>
  <c r="G86" i="57"/>
  <c r="H86" i="57"/>
  <c r="I86" i="57"/>
  <c r="J86" i="57"/>
  <c r="K86" i="57"/>
  <c r="L86" i="57"/>
  <c r="M86" i="57"/>
  <c r="N86" i="57"/>
  <c r="O86" i="57"/>
  <c r="D43" i="61"/>
  <c r="D44" i="61" s="1"/>
  <c r="E43" i="61"/>
  <c r="F43" i="61"/>
  <c r="G43" i="61"/>
  <c r="H43" i="61"/>
  <c r="I43" i="61"/>
  <c r="J43" i="61"/>
  <c r="K43" i="61"/>
  <c r="L43" i="61"/>
  <c r="M43" i="61"/>
  <c r="N43" i="61"/>
  <c r="O43" i="61"/>
  <c r="D49" i="61"/>
  <c r="D50" i="61" s="1"/>
  <c r="E49" i="61"/>
  <c r="F49" i="61"/>
  <c r="G49" i="61"/>
  <c r="H49" i="61"/>
  <c r="I49" i="61"/>
  <c r="J49" i="61"/>
  <c r="K49" i="61"/>
  <c r="L49" i="61"/>
  <c r="M49" i="61"/>
  <c r="N49" i="61"/>
  <c r="O49" i="61"/>
  <c r="O43" i="65"/>
  <c r="O49" i="65"/>
  <c r="P49" i="65" s="1"/>
  <c r="C49" i="65" s="1"/>
  <c r="D43" i="57"/>
  <c r="D44" i="57" s="1"/>
  <c r="E43" i="57"/>
  <c r="F43" i="57"/>
  <c r="G43" i="57"/>
  <c r="H43" i="57"/>
  <c r="I43" i="57"/>
  <c r="J43" i="57"/>
  <c r="K43" i="57"/>
  <c r="L43" i="57"/>
  <c r="M43" i="57"/>
  <c r="N43" i="57"/>
  <c r="O43" i="57"/>
  <c r="D49" i="57"/>
  <c r="D50" i="57" s="1"/>
  <c r="E49" i="57"/>
  <c r="F49" i="57"/>
  <c r="G49" i="57"/>
  <c r="H49" i="57"/>
  <c r="I49" i="57"/>
  <c r="J49" i="57"/>
  <c r="K49" i="57"/>
  <c r="L49" i="57"/>
  <c r="M49" i="57"/>
  <c r="N49" i="57"/>
  <c r="O49" i="57"/>
  <c r="D55" i="61"/>
  <c r="D56" i="61" s="1"/>
  <c r="E55" i="61"/>
  <c r="F55" i="61"/>
  <c r="G55" i="61"/>
  <c r="H55" i="61"/>
  <c r="I55" i="61"/>
  <c r="J55" i="61"/>
  <c r="K55" i="61"/>
  <c r="L55" i="61"/>
  <c r="M55" i="61"/>
  <c r="N55" i="61"/>
  <c r="D67" i="61"/>
  <c r="E67" i="61"/>
  <c r="F67" i="61"/>
  <c r="G67" i="61"/>
  <c r="H67" i="61"/>
  <c r="I67" i="61"/>
  <c r="J67" i="61"/>
  <c r="K67" i="61"/>
  <c r="L67" i="61"/>
  <c r="M67" i="61"/>
  <c r="N67" i="61"/>
  <c r="D74" i="61"/>
  <c r="D75" i="61" s="1"/>
  <c r="E74" i="61"/>
  <c r="F74" i="61"/>
  <c r="G74" i="61"/>
  <c r="H74" i="61"/>
  <c r="I74" i="61"/>
  <c r="J74" i="61"/>
  <c r="K74" i="61"/>
  <c r="L74" i="61"/>
  <c r="M74" i="61"/>
  <c r="N74" i="61"/>
  <c r="D129" i="61"/>
  <c r="D130" i="61" s="1"/>
  <c r="E129" i="61"/>
  <c r="F129" i="61"/>
  <c r="G129" i="61"/>
  <c r="H129" i="61"/>
  <c r="I129" i="61"/>
  <c r="J129" i="61"/>
  <c r="K129" i="61"/>
  <c r="L129" i="61"/>
  <c r="M129" i="61"/>
  <c r="N129" i="61"/>
  <c r="D55" i="65"/>
  <c r="E55" i="65"/>
  <c r="F55" i="65"/>
  <c r="G55" i="65"/>
  <c r="H55" i="65"/>
  <c r="I55" i="65"/>
  <c r="J55" i="65"/>
  <c r="K55" i="65"/>
  <c r="L55" i="65"/>
  <c r="M55" i="65"/>
  <c r="N55" i="65"/>
  <c r="D67" i="65"/>
  <c r="D68" i="65" s="1"/>
  <c r="E67" i="65"/>
  <c r="F67" i="65"/>
  <c r="G67" i="65"/>
  <c r="H67" i="65"/>
  <c r="I67" i="65"/>
  <c r="J67" i="65"/>
  <c r="K67" i="65"/>
  <c r="L67" i="65"/>
  <c r="M67" i="65"/>
  <c r="N67" i="65"/>
  <c r="D74" i="65"/>
  <c r="D75" i="65" s="1"/>
  <c r="E74" i="65"/>
  <c r="F74" i="65"/>
  <c r="G74" i="65"/>
  <c r="H74" i="65"/>
  <c r="I74" i="65"/>
  <c r="J74" i="65"/>
  <c r="K74" i="65"/>
  <c r="L74" i="65"/>
  <c r="M74" i="65"/>
  <c r="N74" i="65"/>
  <c r="D128" i="65"/>
  <c r="D129" i="65" s="1"/>
  <c r="E128" i="65"/>
  <c r="F128" i="65"/>
  <c r="G128" i="65"/>
  <c r="H128" i="65"/>
  <c r="I128" i="65"/>
  <c r="J128" i="65"/>
  <c r="K128" i="65"/>
  <c r="L128" i="65"/>
  <c r="M128" i="65"/>
  <c r="N128" i="65"/>
  <c r="D55" i="57"/>
  <c r="D56" i="57" s="1"/>
  <c r="E55" i="57"/>
  <c r="F55" i="57"/>
  <c r="G55" i="57"/>
  <c r="H55" i="57"/>
  <c r="I55" i="57"/>
  <c r="J55" i="57"/>
  <c r="K55" i="57"/>
  <c r="L55" i="57"/>
  <c r="M55" i="57"/>
  <c r="N55" i="57"/>
  <c r="D67" i="57"/>
  <c r="E67" i="57"/>
  <c r="F67" i="57"/>
  <c r="G67" i="57"/>
  <c r="H67" i="57"/>
  <c r="I67" i="57"/>
  <c r="J67" i="57"/>
  <c r="K67" i="57"/>
  <c r="L67" i="57"/>
  <c r="M67" i="57"/>
  <c r="N67" i="57"/>
  <c r="D74" i="57"/>
  <c r="D75" i="57" s="1"/>
  <c r="E74" i="57"/>
  <c r="F74" i="57"/>
  <c r="G74" i="57"/>
  <c r="H74" i="57"/>
  <c r="I74" i="57"/>
  <c r="J74" i="57"/>
  <c r="K74" i="57"/>
  <c r="L74" i="57"/>
  <c r="M74" i="57"/>
  <c r="N74" i="57"/>
  <c r="D129" i="57"/>
  <c r="D130" i="57" s="1"/>
  <c r="E129" i="57"/>
  <c r="F129" i="57"/>
  <c r="G129" i="57"/>
  <c r="H129" i="57"/>
  <c r="I129" i="57"/>
  <c r="J129" i="57"/>
  <c r="K129" i="57"/>
  <c r="L129" i="57"/>
  <c r="M129" i="57"/>
  <c r="N129" i="57"/>
  <c r="D7" i="61"/>
  <c r="D8" i="61" s="1"/>
  <c r="E7" i="61"/>
  <c r="F7" i="61"/>
  <c r="G7" i="61"/>
  <c r="H7" i="61"/>
  <c r="I7" i="61"/>
  <c r="J7" i="61"/>
  <c r="K7" i="61"/>
  <c r="L7" i="61"/>
  <c r="M7" i="61"/>
  <c r="N7" i="61"/>
  <c r="O7" i="61"/>
  <c r="D19" i="61"/>
  <c r="D20" i="61" s="1"/>
  <c r="E19" i="61"/>
  <c r="F19" i="61"/>
  <c r="G19" i="61"/>
  <c r="H19" i="61"/>
  <c r="I19" i="61"/>
  <c r="J19" i="61"/>
  <c r="K19" i="61"/>
  <c r="L19" i="61"/>
  <c r="M19" i="61"/>
  <c r="N19" i="61"/>
  <c r="O19" i="61"/>
  <c r="D25" i="61"/>
  <c r="D26" i="61" s="1"/>
  <c r="E25" i="61"/>
  <c r="F25" i="61"/>
  <c r="G25" i="61"/>
  <c r="H25" i="61"/>
  <c r="I25" i="61"/>
  <c r="J25" i="61"/>
  <c r="K25" i="61"/>
  <c r="L25" i="61"/>
  <c r="M25" i="61"/>
  <c r="N25" i="61"/>
  <c r="O25" i="61"/>
  <c r="D7" i="65"/>
  <c r="D8" i="65" s="1"/>
  <c r="E7" i="65"/>
  <c r="F7" i="65"/>
  <c r="G7" i="65"/>
  <c r="H7" i="65"/>
  <c r="I7" i="65"/>
  <c r="J7" i="65"/>
  <c r="K7" i="65"/>
  <c r="L7" i="65"/>
  <c r="M7" i="65"/>
  <c r="N7" i="65"/>
  <c r="O7" i="65"/>
  <c r="O19" i="65"/>
  <c r="P19" i="65" s="1"/>
  <c r="C19" i="65" s="1"/>
  <c r="D25" i="65"/>
  <c r="D26" i="65" s="1"/>
  <c r="E25" i="65"/>
  <c r="F25" i="65"/>
  <c r="G25" i="65"/>
  <c r="H25" i="65"/>
  <c r="I25" i="65"/>
  <c r="J25" i="65"/>
  <c r="K25" i="65"/>
  <c r="L25" i="65"/>
  <c r="M25" i="65"/>
  <c r="N25" i="65"/>
  <c r="O25" i="65"/>
  <c r="D7" i="57"/>
  <c r="D8" i="57" s="1"/>
  <c r="E7" i="57"/>
  <c r="F7" i="57"/>
  <c r="G7" i="57"/>
  <c r="H7" i="57"/>
  <c r="I7" i="57"/>
  <c r="J7" i="57"/>
  <c r="K7" i="57"/>
  <c r="L7" i="57"/>
  <c r="M7" i="57"/>
  <c r="N7" i="57"/>
  <c r="O7" i="57"/>
  <c r="D25" i="57"/>
  <c r="D26" i="57" s="1"/>
  <c r="E25" i="57"/>
  <c r="F25" i="57"/>
  <c r="G25" i="57"/>
  <c r="H25" i="57"/>
  <c r="I25" i="57"/>
  <c r="J25" i="57"/>
  <c r="K25" i="57"/>
  <c r="L25" i="57"/>
  <c r="M25" i="57"/>
  <c r="N25" i="57"/>
  <c r="O25" i="57"/>
  <c r="D19" i="57"/>
  <c r="D20" i="57" s="1"/>
  <c r="E19" i="57"/>
  <c r="F19" i="57"/>
  <c r="G19" i="57"/>
  <c r="H19" i="57"/>
  <c r="I19" i="57"/>
  <c r="J19" i="57"/>
  <c r="K19" i="57"/>
  <c r="L19" i="57"/>
  <c r="M19" i="57"/>
  <c r="N19" i="57"/>
  <c r="O19" i="57"/>
  <c r="N86" i="65"/>
  <c r="N98" i="65"/>
  <c r="M86" i="65"/>
  <c r="M98" i="65"/>
  <c r="L86" i="65"/>
  <c r="L98" i="65"/>
  <c r="K86" i="65"/>
  <c r="K98" i="65"/>
  <c r="J86" i="65"/>
  <c r="J98" i="65"/>
  <c r="I86" i="65"/>
  <c r="I98" i="65"/>
  <c r="H86" i="65"/>
  <c r="H98" i="65"/>
  <c r="G86" i="65"/>
  <c r="G98" i="65"/>
  <c r="F86" i="65"/>
  <c r="F98" i="65"/>
  <c r="E86" i="65"/>
  <c r="E98" i="65"/>
  <c r="D86" i="65"/>
  <c r="D87" i="65" s="1"/>
  <c r="E87" i="65" s="1"/>
  <c r="D98" i="65"/>
  <c r="D99" i="65" s="1"/>
  <c r="N116" i="65"/>
  <c r="N160" i="65"/>
  <c r="M116" i="65"/>
  <c r="M160" i="65"/>
  <c r="L116" i="65"/>
  <c r="L160" i="65"/>
  <c r="K116" i="65"/>
  <c r="K160" i="65"/>
  <c r="J116" i="65"/>
  <c r="J160" i="65"/>
  <c r="I116" i="65"/>
  <c r="I160" i="65"/>
  <c r="H116" i="65"/>
  <c r="H160" i="65"/>
  <c r="G116" i="65"/>
  <c r="G160" i="65"/>
  <c r="F116" i="65"/>
  <c r="F160" i="65"/>
  <c r="E116" i="65"/>
  <c r="E160" i="65"/>
  <c r="D116" i="65"/>
  <c r="D117" i="65" s="1"/>
  <c r="D160" i="65"/>
  <c r="D161" i="65" s="1"/>
  <c r="N154" i="65"/>
  <c r="M154" i="65"/>
  <c r="L154" i="65"/>
  <c r="K154" i="65"/>
  <c r="J154" i="65"/>
  <c r="I154" i="65"/>
  <c r="H154" i="65"/>
  <c r="G154" i="65"/>
  <c r="F154" i="65"/>
  <c r="E154" i="65"/>
  <c r="D154" i="65"/>
  <c r="D155" i="65" s="1"/>
  <c r="N134" i="65"/>
  <c r="N172" i="65"/>
  <c r="M134" i="65"/>
  <c r="M172" i="65"/>
  <c r="L134" i="65"/>
  <c r="L172" i="65"/>
  <c r="K134" i="65"/>
  <c r="K172" i="65"/>
  <c r="J134" i="65"/>
  <c r="J172" i="65"/>
  <c r="I134" i="65"/>
  <c r="I172" i="65"/>
  <c r="H134" i="65"/>
  <c r="H172" i="65"/>
  <c r="G134" i="65"/>
  <c r="G172" i="65"/>
  <c r="F134" i="65"/>
  <c r="F172" i="65"/>
  <c r="E134" i="65"/>
  <c r="E172" i="65"/>
  <c r="D134" i="65"/>
  <c r="D135" i="65" s="1"/>
  <c r="D172" i="65"/>
  <c r="D173" i="65" s="1"/>
  <c r="E173" i="65" s="1"/>
  <c r="N31" i="65"/>
  <c r="N61" i="65"/>
  <c r="N92" i="65"/>
  <c r="M31" i="65"/>
  <c r="M61" i="65"/>
  <c r="M92" i="65"/>
  <c r="L31" i="65"/>
  <c r="L61" i="65"/>
  <c r="L92" i="65"/>
  <c r="K31" i="65"/>
  <c r="K61" i="65"/>
  <c r="K92" i="65"/>
  <c r="J31" i="65"/>
  <c r="J61" i="65"/>
  <c r="J92" i="65"/>
  <c r="I31" i="65"/>
  <c r="I61" i="65"/>
  <c r="I92" i="65"/>
  <c r="H31" i="65"/>
  <c r="H61" i="65"/>
  <c r="H92" i="65"/>
  <c r="G31" i="65"/>
  <c r="G61" i="65"/>
  <c r="G92" i="65"/>
  <c r="F31" i="65"/>
  <c r="F61" i="65"/>
  <c r="F92" i="65"/>
  <c r="E31" i="65"/>
  <c r="E61" i="65"/>
  <c r="E92" i="65"/>
  <c r="D31" i="65"/>
  <c r="D32" i="65" s="1"/>
  <c r="D61" i="65"/>
  <c r="D62" i="65" s="1"/>
  <c r="D92" i="65"/>
  <c r="D93" i="65" s="1"/>
  <c r="D94" i="65" s="1"/>
  <c r="N178" i="65"/>
  <c r="M178" i="65"/>
  <c r="L178" i="65"/>
  <c r="K178" i="65"/>
  <c r="J178" i="65"/>
  <c r="I178" i="65"/>
  <c r="H178" i="65"/>
  <c r="G178" i="65"/>
  <c r="F178" i="65"/>
  <c r="E178" i="65"/>
  <c r="D178" i="65"/>
  <c r="D179" i="65" s="1"/>
  <c r="N49" i="65"/>
  <c r="M49" i="65"/>
  <c r="L49" i="65"/>
  <c r="K49" i="65"/>
  <c r="J49" i="65"/>
  <c r="I49" i="65"/>
  <c r="H49" i="65"/>
  <c r="G49" i="65"/>
  <c r="F49" i="65"/>
  <c r="E49" i="65"/>
  <c r="D49" i="65"/>
  <c r="N19" i="65"/>
  <c r="M19" i="65"/>
  <c r="L19" i="65"/>
  <c r="K19" i="65"/>
  <c r="J19" i="65"/>
  <c r="I19" i="65"/>
  <c r="H19" i="65"/>
  <c r="G19" i="65"/>
  <c r="F19" i="65"/>
  <c r="E19" i="65"/>
  <c r="D19" i="65"/>
  <c r="D20" i="65" s="1"/>
  <c r="O200" i="65"/>
  <c r="N200" i="65"/>
  <c r="M200" i="65"/>
  <c r="L200" i="65"/>
  <c r="K200" i="65"/>
  <c r="J200" i="65"/>
  <c r="I200" i="65"/>
  <c r="H200" i="65"/>
  <c r="G200" i="65"/>
  <c r="F200" i="65"/>
  <c r="E200" i="65"/>
  <c r="D200" i="65"/>
  <c r="O202" i="65"/>
  <c r="P202" i="65" s="1"/>
  <c r="C202" i="65" s="1"/>
  <c r="N202" i="65"/>
  <c r="M202" i="65"/>
  <c r="L202" i="65"/>
  <c r="K202" i="65"/>
  <c r="J202" i="65"/>
  <c r="I202" i="65"/>
  <c r="H202" i="65"/>
  <c r="G202" i="65"/>
  <c r="F202" i="65"/>
  <c r="E202" i="65"/>
  <c r="D202" i="65"/>
  <c r="D203" i="65" s="1"/>
  <c r="A200" i="65"/>
  <c r="O203" i="61"/>
  <c r="N203" i="61"/>
  <c r="M203" i="61"/>
  <c r="L203" i="61"/>
  <c r="K203" i="61"/>
  <c r="J203" i="61"/>
  <c r="I203" i="61"/>
  <c r="H203" i="61"/>
  <c r="G203" i="61"/>
  <c r="F203" i="61"/>
  <c r="E203" i="61"/>
  <c r="D203" i="61"/>
  <c r="A201" i="61"/>
  <c r="O203" i="57"/>
  <c r="N203" i="57"/>
  <c r="M203" i="57"/>
  <c r="L203" i="57"/>
  <c r="K203" i="57"/>
  <c r="J203" i="57"/>
  <c r="I203" i="57"/>
  <c r="H203" i="57"/>
  <c r="G203" i="57"/>
  <c r="F203" i="57"/>
  <c r="E203" i="57"/>
  <c r="D203" i="57"/>
  <c r="D204" i="57" s="1"/>
  <c r="A201" i="57"/>
  <c r="O47" i="57"/>
  <c r="B8" i="66"/>
  <c r="B8" i="67" s="1"/>
  <c r="B12" i="66"/>
  <c r="B12" i="67" s="1"/>
  <c r="B16" i="66"/>
  <c r="B16" i="67" s="1"/>
  <c r="B20" i="66"/>
  <c r="B20" i="67" s="1"/>
  <c r="B23" i="66"/>
  <c r="B23" i="67" s="1"/>
  <c r="B30" i="66"/>
  <c r="B30" i="67" s="1"/>
  <c r="B32" i="66"/>
  <c r="B32" i="67" s="1"/>
  <c r="O37" i="67"/>
  <c r="A37" i="67"/>
  <c r="O37" i="59"/>
  <c r="A37" i="59"/>
  <c r="O37" i="56"/>
  <c r="A37" i="56"/>
  <c r="A37" i="66"/>
  <c r="A37" i="60"/>
  <c r="A5" i="60"/>
  <c r="A6" i="60"/>
  <c r="A7" i="60"/>
  <c r="A8" i="60"/>
  <c r="A9" i="60"/>
  <c r="A10" i="60"/>
  <c r="A11" i="60"/>
  <c r="A12" i="60"/>
  <c r="A13" i="60"/>
  <c r="A14" i="60"/>
  <c r="A15" i="60"/>
  <c r="A16" i="60"/>
  <c r="A17" i="60"/>
  <c r="A18" i="60"/>
  <c r="A19" i="60"/>
  <c r="A20" i="60"/>
  <c r="A21" i="60"/>
  <c r="A23" i="60"/>
  <c r="A24" i="60"/>
  <c r="A25" i="60"/>
  <c r="A26" i="60"/>
  <c r="A28" i="60"/>
  <c r="A29" i="60"/>
  <c r="A30" i="60"/>
  <c r="A31" i="60"/>
  <c r="A32" i="60"/>
  <c r="A33" i="60"/>
  <c r="A34" i="60"/>
  <c r="A35" i="60"/>
  <c r="A36" i="60"/>
  <c r="C38" i="56"/>
  <c r="D209" i="57" s="1"/>
  <c r="D38" i="56"/>
  <c r="E209" i="57" s="1"/>
  <c r="E38" i="56"/>
  <c r="F209" i="57" s="1"/>
  <c r="F38" i="56"/>
  <c r="G209" i="57" s="1"/>
  <c r="G38" i="56"/>
  <c r="H209" i="57" s="1"/>
  <c r="H38" i="56"/>
  <c r="I209" i="57" s="1"/>
  <c r="I38" i="56"/>
  <c r="J209" i="57" s="1"/>
  <c r="J38" i="56"/>
  <c r="K209" i="57" s="1"/>
  <c r="K38" i="56"/>
  <c r="L209" i="57" s="1"/>
  <c r="L38" i="56"/>
  <c r="M209" i="57" s="1"/>
  <c r="M38" i="56"/>
  <c r="N209" i="57" s="1"/>
  <c r="N38" i="56"/>
  <c r="O209" i="57" s="1"/>
  <c r="A84" i="65"/>
  <c r="A84" i="61"/>
  <c r="A84" i="57"/>
  <c r="O18" i="67"/>
  <c r="A18" i="67"/>
  <c r="O18" i="59"/>
  <c r="A18" i="59"/>
  <c r="O18" i="56"/>
  <c r="A18" i="56"/>
  <c r="A18" i="66"/>
  <c r="B12" i="59"/>
  <c r="B11" i="59"/>
  <c r="A170" i="65"/>
  <c r="A171" i="61"/>
  <c r="A171" i="57"/>
  <c r="O32" i="67"/>
  <c r="A32" i="67"/>
  <c r="O32" i="59"/>
  <c r="A32" i="59"/>
  <c r="O32" i="56"/>
  <c r="A32" i="56"/>
  <c r="A32" i="66"/>
  <c r="A152" i="65"/>
  <c r="A153" i="61"/>
  <c r="A153" i="57"/>
  <c r="O29" i="67"/>
  <c r="A29" i="67"/>
  <c r="O29" i="59"/>
  <c r="A29" i="59"/>
  <c r="O29" i="56"/>
  <c r="A29" i="56"/>
  <c r="A29" i="66"/>
  <c r="A132" i="65"/>
  <c r="A126" i="65"/>
  <c r="A133" i="61"/>
  <c r="A127" i="61"/>
  <c r="A133" i="57"/>
  <c r="A127" i="57"/>
  <c r="O26" i="67"/>
  <c r="A26" i="67"/>
  <c r="O25" i="67"/>
  <c r="A25" i="67"/>
  <c r="O26" i="59"/>
  <c r="A26" i="59"/>
  <c r="O25" i="59"/>
  <c r="A25" i="59"/>
  <c r="O26" i="56"/>
  <c r="A26" i="56"/>
  <c r="O25" i="56"/>
  <c r="A25" i="56"/>
  <c r="A26" i="66"/>
  <c r="A25" i="66"/>
  <c r="A90" i="65"/>
  <c r="A90" i="61"/>
  <c r="A90" i="57"/>
  <c r="O19" i="67"/>
  <c r="A19" i="67"/>
  <c r="O19" i="59"/>
  <c r="A19" i="59"/>
  <c r="O19" i="56"/>
  <c r="A19" i="56"/>
  <c r="A19" i="66"/>
  <c r="A72" i="57"/>
  <c r="A72" i="65"/>
  <c r="A72" i="61"/>
  <c r="O16" i="67"/>
  <c r="A16" i="67"/>
  <c r="O16" i="59"/>
  <c r="A16" i="59"/>
  <c r="O16" i="56"/>
  <c r="A16" i="56"/>
  <c r="A16" i="66"/>
  <c r="A195" i="61"/>
  <c r="A36" i="67"/>
  <c r="A35" i="67"/>
  <c r="A34" i="67"/>
  <c r="A33" i="67"/>
  <c r="A31" i="67"/>
  <c r="A30" i="67"/>
  <c r="A28" i="67"/>
  <c r="A24" i="67"/>
  <c r="A23" i="67"/>
  <c r="A21" i="67"/>
  <c r="A20" i="67"/>
  <c r="A17" i="67"/>
  <c r="A15" i="67"/>
  <c r="A14" i="67"/>
  <c r="A13" i="67"/>
  <c r="A12" i="67"/>
  <c r="A11" i="67"/>
  <c r="A10" i="67"/>
  <c r="A9" i="67"/>
  <c r="A8" i="67"/>
  <c r="A7" i="67"/>
  <c r="A6" i="67"/>
  <c r="A36" i="59"/>
  <c r="A35" i="59"/>
  <c r="A34" i="59"/>
  <c r="A33" i="59"/>
  <c r="A31" i="59"/>
  <c r="A30" i="59"/>
  <c r="A28" i="59"/>
  <c r="A24" i="59"/>
  <c r="A23" i="59"/>
  <c r="A21" i="59"/>
  <c r="A20" i="59"/>
  <c r="A17" i="59"/>
  <c r="A15" i="59"/>
  <c r="A14" i="59"/>
  <c r="A13" i="59"/>
  <c r="A12" i="59"/>
  <c r="A11" i="59"/>
  <c r="A10" i="59"/>
  <c r="A9" i="59"/>
  <c r="A8" i="59"/>
  <c r="A7" i="59"/>
  <c r="A6" i="59"/>
  <c r="A5" i="59"/>
  <c r="A36" i="56"/>
  <c r="A35" i="56"/>
  <c r="A34" i="56"/>
  <c r="A33" i="56"/>
  <c r="A31" i="56"/>
  <c r="A30" i="56"/>
  <c r="A28" i="56"/>
  <c r="A24" i="56"/>
  <c r="A21" i="56"/>
  <c r="A20" i="56"/>
  <c r="A17" i="56"/>
  <c r="A15" i="56"/>
  <c r="A14" i="56"/>
  <c r="A59" i="61" s="1"/>
  <c r="A13" i="56"/>
  <c r="A12" i="56"/>
  <c r="A11" i="56"/>
  <c r="A10" i="56"/>
  <c r="A9" i="56"/>
  <c r="A29" i="61" s="1"/>
  <c r="A8" i="56"/>
  <c r="A7" i="56"/>
  <c r="A17" i="57" s="1"/>
  <c r="A6" i="56"/>
  <c r="A36" i="66"/>
  <c r="A35" i="66"/>
  <c r="A34" i="66"/>
  <c r="A33" i="66"/>
  <c r="A31" i="66"/>
  <c r="A30" i="66"/>
  <c r="A28" i="66"/>
  <c r="A24" i="66"/>
  <c r="A23" i="66"/>
  <c r="A21" i="66"/>
  <c r="A20" i="66"/>
  <c r="A17" i="66"/>
  <c r="A15" i="66"/>
  <c r="A14" i="66"/>
  <c r="A13" i="66"/>
  <c r="A12" i="66"/>
  <c r="A11" i="66"/>
  <c r="A10" i="66"/>
  <c r="A9" i="66"/>
  <c r="A8" i="66"/>
  <c r="A7" i="66"/>
  <c r="A6" i="66"/>
  <c r="A5" i="66"/>
  <c r="D192" i="61"/>
  <c r="D186" i="61"/>
  <c r="E186" i="61" s="1"/>
  <c r="D180" i="61"/>
  <c r="D105" i="61"/>
  <c r="D68" i="61"/>
  <c r="A189" i="61"/>
  <c r="A183" i="61"/>
  <c r="A177" i="61"/>
  <c r="A165" i="61"/>
  <c r="A159" i="61"/>
  <c r="A146" i="61"/>
  <c r="A121" i="61"/>
  <c r="A115" i="61"/>
  <c r="A102" i="61"/>
  <c r="A96" i="61"/>
  <c r="A78" i="61"/>
  <c r="A65" i="61"/>
  <c r="A53" i="61"/>
  <c r="A47" i="61"/>
  <c r="A41" i="61"/>
  <c r="A35" i="61"/>
  <c r="A23" i="61"/>
  <c r="A11" i="61"/>
  <c r="A5" i="56"/>
  <c r="A5" i="61" s="1"/>
  <c r="D197" i="65"/>
  <c r="A194" i="65"/>
  <c r="A188" i="65"/>
  <c r="D185" i="65"/>
  <c r="A182" i="65"/>
  <c r="A176" i="65"/>
  <c r="D167" i="65"/>
  <c r="A164" i="65"/>
  <c r="A158" i="65"/>
  <c r="A145" i="65"/>
  <c r="A120" i="65"/>
  <c r="A114" i="65"/>
  <c r="A102" i="65"/>
  <c r="A96" i="65"/>
  <c r="A78" i="65"/>
  <c r="A65" i="65"/>
  <c r="D56" i="65"/>
  <c r="A53" i="65"/>
  <c r="D50" i="65"/>
  <c r="A47" i="65"/>
  <c r="D45" i="65"/>
  <c r="A41" i="65"/>
  <c r="A35" i="65"/>
  <c r="D24" i="65"/>
  <c r="A23" i="65"/>
  <c r="A11" i="65"/>
  <c r="D192" i="57"/>
  <c r="D168" i="57"/>
  <c r="D81" i="57"/>
  <c r="D68" i="57"/>
  <c r="D62" i="57"/>
  <c r="D38" i="57"/>
  <c r="A195" i="57"/>
  <c r="A189" i="57"/>
  <c r="A183" i="57"/>
  <c r="A177" i="57"/>
  <c r="A165" i="57"/>
  <c r="A159" i="57"/>
  <c r="A146" i="57"/>
  <c r="A121" i="57"/>
  <c r="A115" i="57"/>
  <c r="A102" i="57"/>
  <c r="A96" i="57"/>
  <c r="A78" i="57"/>
  <c r="A65" i="57"/>
  <c r="A53" i="57"/>
  <c r="A47" i="57"/>
  <c r="A41" i="57"/>
  <c r="A35" i="57"/>
  <c r="A23" i="57"/>
  <c r="A11" i="57"/>
  <c r="O5" i="67"/>
  <c r="O6" i="67"/>
  <c r="O7" i="67"/>
  <c r="O8" i="67"/>
  <c r="O9" i="67"/>
  <c r="O10" i="67"/>
  <c r="O11" i="67"/>
  <c r="O12" i="67"/>
  <c r="O13" i="67"/>
  <c r="O14" i="67"/>
  <c r="O15" i="67"/>
  <c r="O17" i="67"/>
  <c r="O20" i="67"/>
  <c r="O21" i="67"/>
  <c r="O23" i="67"/>
  <c r="O24" i="67"/>
  <c r="O28" i="67"/>
  <c r="O30" i="67"/>
  <c r="O31" i="67"/>
  <c r="O33" i="67"/>
  <c r="O34" i="67"/>
  <c r="O35" i="67"/>
  <c r="O36" i="67"/>
  <c r="A5" i="67"/>
  <c r="O4" i="67"/>
  <c r="O5" i="56"/>
  <c r="O6" i="56"/>
  <c r="O7" i="56"/>
  <c r="O8" i="56"/>
  <c r="O9" i="56"/>
  <c r="O13" i="56"/>
  <c r="O14" i="56"/>
  <c r="O15" i="56"/>
  <c r="O17" i="56"/>
  <c r="O20" i="56"/>
  <c r="O21" i="56"/>
  <c r="O23" i="56"/>
  <c r="O24" i="56"/>
  <c r="O28" i="56"/>
  <c r="O30" i="56"/>
  <c r="O31" i="56"/>
  <c r="O33" i="56"/>
  <c r="O34" i="56"/>
  <c r="O35" i="56"/>
  <c r="O36" i="56"/>
  <c r="O10" i="56"/>
  <c r="O11" i="56"/>
  <c r="O12" i="56"/>
  <c r="O5" i="59"/>
  <c r="O6" i="59"/>
  <c r="O7" i="59"/>
  <c r="O10" i="59"/>
  <c r="O13" i="59"/>
  <c r="O14" i="59"/>
  <c r="O17" i="59"/>
  <c r="O20" i="59"/>
  <c r="O21" i="59"/>
  <c r="O28" i="59"/>
  <c r="O30" i="59"/>
  <c r="O36" i="59"/>
  <c r="O8" i="59"/>
  <c r="O9" i="59"/>
  <c r="O11" i="59"/>
  <c r="O12" i="59"/>
  <c r="O15" i="59"/>
  <c r="O23" i="59"/>
  <c r="O24" i="59"/>
  <c r="O31" i="59"/>
  <c r="O33" i="59"/>
  <c r="O34" i="59"/>
  <c r="O35" i="59"/>
  <c r="G41" i="53"/>
  <c r="G45" i="53" s="1"/>
  <c r="F41" i="53"/>
  <c r="F45" i="53" s="1"/>
  <c r="E41" i="53"/>
  <c r="E45" i="53" s="1"/>
  <c r="D41" i="53"/>
  <c r="D45" i="53" s="1"/>
  <c r="C41" i="53"/>
  <c r="C45" i="53" s="1"/>
  <c r="M41" i="53"/>
  <c r="M45" i="53" s="1"/>
  <c r="L41" i="53"/>
  <c r="L45" i="53" s="1"/>
  <c r="K41" i="53"/>
  <c r="K45" i="53" s="1"/>
  <c r="J41" i="53"/>
  <c r="J45" i="53" s="1"/>
  <c r="I41" i="53"/>
  <c r="I45" i="53" s="1"/>
  <c r="H41" i="53"/>
  <c r="H45" i="53" s="1"/>
  <c r="N7" i="53"/>
  <c r="N11" i="53"/>
  <c r="N15" i="53"/>
  <c r="N19" i="53"/>
  <c r="N21" i="53"/>
  <c r="B18" i="53"/>
  <c r="B22" i="53" s="1"/>
  <c r="N4" i="53"/>
  <c r="N8" i="53"/>
  <c r="N10" i="53"/>
  <c r="N12" i="53"/>
  <c r="N14" i="53"/>
  <c r="N16" i="53"/>
  <c r="N6" i="53"/>
  <c r="P6" i="53" s="1"/>
  <c r="D18" i="53"/>
  <c r="D22" i="53" s="1"/>
  <c r="C18" i="53"/>
  <c r="C22" i="53" s="1"/>
  <c r="N20" i="53"/>
  <c r="N17" i="53"/>
  <c r="N13" i="53"/>
  <c r="N9" i="53"/>
  <c r="E18" i="53"/>
  <c r="E22" i="53" s="1"/>
  <c r="F18" i="53"/>
  <c r="F22" i="53" s="1"/>
  <c r="G18" i="53"/>
  <c r="G22" i="53" s="1"/>
  <c r="H18" i="53"/>
  <c r="H22" i="53" s="1"/>
  <c r="I18" i="53"/>
  <c r="I22" i="53" s="1"/>
  <c r="J18" i="53"/>
  <c r="J22" i="53" s="1"/>
  <c r="K18" i="53"/>
  <c r="K22" i="53" s="1"/>
  <c r="M18" i="53"/>
  <c r="M22" i="53" s="1"/>
  <c r="L18" i="53"/>
  <c r="L22" i="53" s="1"/>
  <c r="N5" i="53"/>
  <c r="E99" i="65" l="1"/>
  <c r="F99" i="65" s="1"/>
  <c r="F81" i="65"/>
  <c r="G81" i="65" s="1"/>
  <c r="D168" i="65"/>
  <c r="F141" i="65"/>
  <c r="G141" i="65" s="1"/>
  <c r="H141" i="65" s="1"/>
  <c r="A59" i="57"/>
  <c r="D15" i="71"/>
  <c r="H15" i="71"/>
  <c r="H81" i="65"/>
  <c r="I81" i="65" s="1"/>
  <c r="J81" i="65" s="1"/>
  <c r="K81" i="65" s="1"/>
  <c r="L81" i="65" s="1"/>
  <c r="M81" i="65" s="1"/>
  <c r="N81" i="65" s="1"/>
  <c r="O81" i="65" s="1"/>
  <c r="P81" i="65" s="1"/>
  <c r="C81" i="65" s="1"/>
  <c r="H174" i="61"/>
  <c r="I174" i="61" s="1"/>
  <c r="J174" i="61" s="1"/>
  <c r="K174" i="61" s="1"/>
  <c r="L174" i="61" s="1"/>
  <c r="M174" i="61" s="1"/>
  <c r="N174" i="61" s="1"/>
  <c r="O174" i="61" s="1"/>
  <c r="P174" i="61" s="1"/>
  <c r="C174" i="61" s="1"/>
  <c r="H149" i="57"/>
  <c r="I149" i="57" s="1"/>
  <c r="J149" i="57" s="1"/>
  <c r="K149" i="57" s="1"/>
  <c r="L149" i="57" s="1"/>
  <c r="M149" i="57" s="1"/>
  <c r="N149" i="57" s="1"/>
  <c r="O149" i="57" s="1"/>
  <c r="P149" i="57" s="1"/>
  <c r="C149" i="57" s="1"/>
  <c r="A17" i="65"/>
  <c r="E139" i="65"/>
  <c r="E91" i="65"/>
  <c r="F91" i="65" s="1"/>
  <c r="G91" i="65" s="1"/>
  <c r="H91" i="65" s="1"/>
  <c r="A46" i="71"/>
  <c r="A47" i="71" s="1"/>
  <c r="A48" i="71" s="1"/>
  <c r="A49" i="71" s="1"/>
  <c r="A50" i="71" s="1"/>
  <c r="A51" i="71" s="1"/>
  <c r="A52" i="71" s="1"/>
  <c r="L14" i="71"/>
  <c r="H14" i="71"/>
  <c r="C37" i="58"/>
  <c r="O35" i="57"/>
  <c r="L15" i="71"/>
  <c r="P12" i="53"/>
  <c r="J47" i="57"/>
  <c r="M47" i="57"/>
  <c r="E15" i="71"/>
  <c r="I15" i="71"/>
  <c r="M15" i="71"/>
  <c r="X144" i="71"/>
  <c r="E17" i="71"/>
  <c r="I17" i="71"/>
  <c r="M17" i="71"/>
  <c r="D14" i="71"/>
  <c r="G13" i="71"/>
  <c r="K13" i="71"/>
  <c r="O13" i="71"/>
  <c r="X54" i="71"/>
  <c r="D13" i="71"/>
  <c r="X155" i="71"/>
  <c r="G15" i="71"/>
  <c r="K15" i="71"/>
  <c r="O15" i="71"/>
  <c r="G41" i="57"/>
  <c r="D41" i="57"/>
  <c r="D42" i="57" s="1"/>
  <c r="D45" i="57" s="1"/>
  <c r="F47" i="57"/>
  <c r="X69" i="71"/>
  <c r="F15" i="71"/>
  <c r="N15" i="71"/>
  <c r="I13" i="71"/>
  <c r="H168" i="61"/>
  <c r="I168" i="61" s="1"/>
  <c r="J168" i="61" s="1"/>
  <c r="K168" i="61" s="1"/>
  <c r="L168" i="61" s="1"/>
  <c r="M168" i="61" s="1"/>
  <c r="N168" i="61" s="1"/>
  <c r="O168" i="61" s="1"/>
  <c r="P168" i="61" s="1"/>
  <c r="C168" i="61" s="1"/>
  <c r="E8" i="65"/>
  <c r="F8" i="65" s="1"/>
  <c r="G8" i="65" s="1"/>
  <c r="H8" i="65" s="1"/>
  <c r="D210" i="65"/>
  <c r="E56" i="57"/>
  <c r="F56" i="57" s="1"/>
  <c r="G56" i="57" s="1"/>
  <c r="H56" i="57" s="1"/>
  <c r="I56" i="57" s="1"/>
  <c r="J56" i="57" s="1"/>
  <c r="K56" i="57" s="1"/>
  <c r="L56" i="57" s="1"/>
  <c r="M56" i="57" s="1"/>
  <c r="N56" i="57" s="1"/>
  <c r="O56" i="57" s="1"/>
  <c r="P56" i="57" s="1"/>
  <c r="C56" i="57" s="1"/>
  <c r="E44" i="57"/>
  <c r="F44" i="57" s="1"/>
  <c r="G44" i="57" s="1"/>
  <c r="H44" i="57" s="1"/>
  <c r="I44" i="57" s="1"/>
  <c r="J44" i="57" s="1"/>
  <c r="K44" i="57" s="1"/>
  <c r="L44" i="57" s="1"/>
  <c r="M44" i="57" s="1"/>
  <c r="N44" i="57" s="1"/>
  <c r="O44" i="57" s="1"/>
  <c r="P44" i="57" s="1"/>
  <c r="C44" i="57" s="1"/>
  <c r="E99" i="61"/>
  <c r="F99" i="61" s="1"/>
  <c r="G99" i="61" s="1"/>
  <c r="H99" i="61" s="1"/>
  <c r="I99" i="61" s="1"/>
  <c r="J99" i="61" s="1"/>
  <c r="K99" i="61" s="1"/>
  <c r="L99" i="61" s="1"/>
  <c r="M99" i="61" s="1"/>
  <c r="N99" i="61" s="1"/>
  <c r="O99" i="61" s="1"/>
  <c r="P99" i="61" s="1"/>
  <c r="C99" i="61" s="1"/>
  <c r="E191" i="65"/>
  <c r="E174" i="57"/>
  <c r="F174" i="57" s="1"/>
  <c r="G174" i="57" s="1"/>
  <c r="H174" i="57" s="1"/>
  <c r="I174" i="57" s="1"/>
  <c r="E167" i="65"/>
  <c r="F167" i="65" s="1"/>
  <c r="G167" i="65" s="1"/>
  <c r="H167" i="65" s="1"/>
  <c r="I167" i="65" s="1"/>
  <c r="J38" i="66"/>
  <c r="K206" i="65" s="1"/>
  <c r="N84" i="65"/>
  <c r="J84" i="65"/>
  <c r="X138" i="71"/>
  <c r="X82" i="71"/>
  <c r="X48" i="71"/>
  <c r="X142" i="71"/>
  <c r="X116" i="71"/>
  <c r="X109" i="71"/>
  <c r="X83" i="71"/>
  <c r="X79" i="71"/>
  <c r="X63" i="71"/>
  <c r="X60" i="71"/>
  <c r="X50" i="71"/>
  <c r="X46" i="71"/>
  <c r="X167" i="71"/>
  <c r="X85" i="71"/>
  <c r="X62" i="71"/>
  <c r="J35" i="57"/>
  <c r="E8" i="57"/>
  <c r="F8" i="57" s="1"/>
  <c r="G8" i="57" s="1"/>
  <c r="H8" i="57" s="1"/>
  <c r="I8" i="57" s="1"/>
  <c r="J8" i="57" s="1"/>
  <c r="K8" i="57" s="1"/>
  <c r="L8" i="57" s="1"/>
  <c r="M8" i="57" s="1"/>
  <c r="N8" i="57" s="1"/>
  <c r="O8" i="57" s="1"/>
  <c r="P8" i="57" s="1"/>
  <c r="C8" i="57" s="1"/>
  <c r="A17" i="61"/>
  <c r="E135" i="65"/>
  <c r="F135" i="65" s="1"/>
  <c r="G135" i="65" s="1"/>
  <c r="H135" i="65" s="1"/>
  <c r="I135" i="65" s="1"/>
  <c r="J135" i="65" s="1"/>
  <c r="K135" i="65" s="1"/>
  <c r="L135" i="65" s="1"/>
  <c r="M135" i="65" s="1"/>
  <c r="N135" i="65" s="1"/>
  <c r="O135" i="65" s="1"/>
  <c r="P135" i="65" s="1"/>
  <c r="C135" i="65" s="1"/>
  <c r="E161" i="65"/>
  <c r="F161" i="65" s="1"/>
  <c r="G161" i="65" s="1"/>
  <c r="H161" i="65" s="1"/>
  <c r="I161" i="65" s="1"/>
  <c r="J161" i="65" s="1"/>
  <c r="K161" i="65" s="1"/>
  <c r="L161" i="65" s="1"/>
  <c r="M161" i="65" s="1"/>
  <c r="N161" i="65" s="1"/>
  <c r="O161" i="65" s="1"/>
  <c r="P161" i="65" s="1"/>
  <c r="C161" i="65" s="1"/>
  <c r="F41" i="57"/>
  <c r="E24" i="65"/>
  <c r="F24" i="65" s="1"/>
  <c r="E66" i="65"/>
  <c r="F66" i="65" s="1"/>
  <c r="G66" i="65" s="1"/>
  <c r="H66" i="65" s="1"/>
  <c r="I66" i="65" s="1"/>
  <c r="J66" i="65" s="1"/>
  <c r="K66" i="65" s="1"/>
  <c r="L66" i="65" s="1"/>
  <c r="M66" i="65" s="1"/>
  <c r="N66" i="65" s="1"/>
  <c r="O66" i="65" s="1"/>
  <c r="P66" i="65" s="1"/>
  <c r="C66" i="65" s="1"/>
  <c r="E192" i="61"/>
  <c r="F192" i="61" s="1"/>
  <c r="G192" i="61" s="1"/>
  <c r="H192" i="61" s="1"/>
  <c r="I192" i="61" s="1"/>
  <c r="J192" i="61" s="1"/>
  <c r="K192" i="61" s="1"/>
  <c r="L192" i="61" s="1"/>
  <c r="M192" i="61" s="1"/>
  <c r="N192" i="61" s="1"/>
  <c r="O192" i="61" s="1"/>
  <c r="P192" i="61" s="1"/>
  <c r="C192" i="61" s="1"/>
  <c r="B10" i="56"/>
  <c r="E117" i="65"/>
  <c r="F117" i="65" s="1"/>
  <c r="G117" i="65" s="1"/>
  <c r="P49" i="61"/>
  <c r="C49" i="61" s="1"/>
  <c r="E32" i="57"/>
  <c r="F32" i="57" s="1"/>
  <c r="G32" i="57" s="1"/>
  <c r="H32" i="57" s="1"/>
  <c r="I32" i="57" s="1"/>
  <c r="J32" i="57" s="1"/>
  <c r="K32" i="57" s="1"/>
  <c r="L32" i="57" s="1"/>
  <c r="M32" i="57" s="1"/>
  <c r="N32" i="57" s="1"/>
  <c r="O32" i="57" s="1"/>
  <c r="P32" i="57" s="1"/>
  <c r="C32" i="57" s="1"/>
  <c r="E124" i="57"/>
  <c r="F124" i="57" s="1"/>
  <c r="G124" i="57" s="1"/>
  <c r="H124" i="57" s="1"/>
  <c r="I124" i="57" s="1"/>
  <c r="J124" i="57" s="1"/>
  <c r="K124" i="57" s="1"/>
  <c r="L124" i="57" s="1"/>
  <c r="M124" i="57" s="1"/>
  <c r="N124" i="57" s="1"/>
  <c r="O124" i="57" s="1"/>
  <c r="P124" i="57" s="1"/>
  <c r="C124" i="57" s="1"/>
  <c r="E105" i="57"/>
  <c r="F105" i="57" s="1"/>
  <c r="G105" i="57" s="1"/>
  <c r="H105" i="57" s="1"/>
  <c r="I105" i="57" s="1"/>
  <c r="J105" i="57" s="1"/>
  <c r="K105" i="57" s="1"/>
  <c r="L105" i="57" s="1"/>
  <c r="M105" i="57" s="1"/>
  <c r="N105" i="57" s="1"/>
  <c r="O105" i="57" s="1"/>
  <c r="P105" i="57" s="1"/>
  <c r="C105" i="57" s="1"/>
  <c r="E14" i="57"/>
  <c r="F14" i="57" s="1"/>
  <c r="G14" i="57" s="1"/>
  <c r="H14" i="57" s="1"/>
  <c r="I14" i="57" s="1"/>
  <c r="J14" i="57" s="1"/>
  <c r="K14" i="57" s="1"/>
  <c r="L14" i="57" s="1"/>
  <c r="M14" i="57" s="1"/>
  <c r="N14" i="57" s="1"/>
  <c r="O14" i="57" s="1"/>
  <c r="P14" i="57" s="1"/>
  <c r="C14" i="57" s="1"/>
  <c r="E123" i="65"/>
  <c r="F123" i="65" s="1"/>
  <c r="G123" i="65" s="1"/>
  <c r="H123" i="65" s="1"/>
  <c r="I123" i="65" s="1"/>
  <c r="J123" i="65" s="1"/>
  <c r="K123" i="65" s="1"/>
  <c r="L123" i="65" s="1"/>
  <c r="M123" i="65" s="1"/>
  <c r="N123" i="65" s="1"/>
  <c r="O123" i="65" s="1"/>
  <c r="P123" i="65" s="1"/>
  <c r="C123" i="65" s="1"/>
  <c r="E105" i="65"/>
  <c r="F105" i="65" s="1"/>
  <c r="G105" i="65" s="1"/>
  <c r="H105" i="65" s="1"/>
  <c r="I105" i="65" s="1"/>
  <c r="J105" i="65" s="1"/>
  <c r="K105" i="65" s="1"/>
  <c r="L105" i="65" s="1"/>
  <c r="M105" i="65" s="1"/>
  <c r="N105" i="65" s="1"/>
  <c r="O105" i="65" s="1"/>
  <c r="P105" i="65" s="1"/>
  <c r="C105" i="65" s="1"/>
  <c r="E14" i="61"/>
  <c r="F14" i="61" s="1"/>
  <c r="G14" i="61" s="1"/>
  <c r="H14" i="61" s="1"/>
  <c r="I14" i="61" s="1"/>
  <c r="J14" i="61" s="1"/>
  <c r="K14" i="61" s="1"/>
  <c r="L14" i="61" s="1"/>
  <c r="M14" i="61" s="1"/>
  <c r="N14" i="61" s="1"/>
  <c r="O14" i="61" s="1"/>
  <c r="P14" i="61" s="1"/>
  <c r="C14" i="61" s="1"/>
  <c r="X124" i="71"/>
  <c r="X104" i="71"/>
  <c r="M13" i="71"/>
  <c r="O38" i="66"/>
  <c r="D17" i="71"/>
  <c r="F14" i="71"/>
  <c r="J14" i="71"/>
  <c r="N14" i="71"/>
  <c r="X76" i="71"/>
  <c r="X58" i="71"/>
  <c r="X52" i="71"/>
  <c r="E111" i="61"/>
  <c r="F111" i="61" s="1"/>
  <c r="G111" i="61" s="1"/>
  <c r="H111" i="61" s="1"/>
  <c r="I111" i="61" s="1"/>
  <c r="J111" i="61" s="1"/>
  <c r="K111" i="61" s="1"/>
  <c r="L111" i="61" s="1"/>
  <c r="M111" i="61" s="1"/>
  <c r="N111" i="61" s="1"/>
  <c r="O111" i="61" s="1"/>
  <c r="P111" i="61" s="1"/>
  <c r="C111" i="61" s="1"/>
  <c r="P176" i="65"/>
  <c r="C176" i="65" s="1"/>
  <c r="I91" i="65"/>
  <c r="J91" i="65" s="1"/>
  <c r="K91" i="65" s="1"/>
  <c r="L91" i="65" s="1"/>
  <c r="M91" i="65" s="1"/>
  <c r="N91" i="65" s="1"/>
  <c r="O91" i="65" s="1"/>
  <c r="P91" i="65" s="1"/>
  <c r="C91" i="65" s="1"/>
  <c r="N47" i="57"/>
  <c r="L35" i="57"/>
  <c r="D47" i="57"/>
  <c r="D48" i="57" s="1"/>
  <c r="D51" i="57" s="1"/>
  <c r="E62" i="65"/>
  <c r="F62" i="65" s="1"/>
  <c r="G62" i="65" s="1"/>
  <c r="H62" i="65" s="1"/>
  <c r="I62" i="65" s="1"/>
  <c r="J62" i="65" s="1"/>
  <c r="K62" i="65" s="1"/>
  <c r="L62" i="65" s="1"/>
  <c r="M62" i="65" s="1"/>
  <c r="N62" i="65" s="1"/>
  <c r="O62" i="65" s="1"/>
  <c r="P62" i="65" s="1"/>
  <c r="C62" i="65" s="1"/>
  <c r="E183" i="65"/>
  <c r="F183" i="65" s="1"/>
  <c r="E68" i="61"/>
  <c r="F68" i="61" s="1"/>
  <c r="G68" i="61" s="1"/>
  <c r="H68" i="61" s="1"/>
  <c r="I68" i="61" s="1"/>
  <c r="J68" i="61" s="1"/>
  <c r="K68" i="61" s="1"/>
  <c r="L68" i="61" s="1"/>
  <c r="M68" i="61" s="1"/>
  <c r="N68" i="61" s="1"/>
  <c r="O68" i="61" s="1"/>
  <c r="P68" i="61" s="1"/>
  <c r="C68" i="61" s="1"/>
  <c r="F186" i="61"/>
  <c r="G186" i="61" s="1"/>
  <c r="H186" i="61" s="1"/>
  <c r="I186" i="61" s="1"/>
  <c r="J186" i="61" s="1"/>
  <c r="K186" i="61" s="1"/>
  <c r="L186" i="61" s="1"/>
  <c r="M186" i="61" s="1"/>
  <c r="N186" i="61" s="1"/>
  <c r="O186" i="61" s="1"/>
  <c r="P186" i="61" s="1"/>
  <c r="C186" i="61" s="1"/>
  <c r="E148" i="65"/>
  <c r="E156" i="61"/>
  <c r="F156" i="61" s="1"/>
  <c r="G156" i="61" s="1"/>
  <c r="H156" i="61" s="1"/>
  <c r="I156" i="61" s="1"/>
  <c r="J156" i="61" s="1"/>
  <c r="K156" i="61" s="1"/>
  <c r="L156" i="61" s="1"/>
  <c r="M156" i="61" s="1"/>
  <c r="N156" i="61" s="1"/>
  <c r="O156" i="61" s="1"/>
  <c r="P156" i="61" s="1"/>
  <c r="C156" i="61" s="1"/>
  <c r="E149" i="61"/>
  <c r="E162" i="57"/>
  <c r="F162" i="57" s="1"/>
  <c r="G162" i="57" s="1"/>
  <c r="H162" i="57" s="1"/>
  <c r="I162" i="57" s="1"/>
  <c r="J162" i="57" s="1"/>
  <c r="K162" i="57" s="1"/>
  <c r="L162" i="57" s="1"/>
  <c r="M162" i="57" s="1"/>
  <c r="N162" i="57" s="1"/>
  <c r="O162" i="57" s="1"/>
  <c r="P162" i="57" s="1"/>
  <c r="C162" i="57" s="1"/>
  <c r="E118" i="57"/>
  <c r="F118" i="57" s="1"/>
  <c r="G118" i="57" s="1"/>
  <c r="H118" i="57" s="1"/>
  <c r="I118" i="57" s="1"/>
  <c r="J118" i="57" s="1"/>
  <c r="K118" i="57" s="1"/>
  <c r="L118" i="57" s="1"/>
  <c r="M118" i="57" s="1"/>
  <c r="N118" i="57" s="1"/>
  <c r="O118" i="57" s="1"/>
  <c r="P118" i="57" s="1"/>
  <c r="C118" i="57" s="1"/>
  <c r="P208" i="65"/>
  <c r="C208" i="65" s="1"/>
  <c r="P206" i="65"/>
  <c r="C206" i="65" s="1"/>
  <c r="E85" i="65"/>
  <c r="F85" i="65" s="1"/>
  <c r="G85" i="65" s="1"/>
  <c r="H85" i="65" s="1"/>
  <c r="I85" i="65" s="1"/>
  <c r="D192" i="65"/>
  <c r="X175" i="71"/>
  <c r="X171" i="71"/>
  <c r="X162" i="71"/>
  <c r="X93" i="71"/>
  <c r="E142" i="61"/>
  <c r="F142" i="61" s="1"/>
  <c r="G142" i="61" s="1"/>
  <c r="H142" i="61" s="1"/>
  <c r="I142" i="61" s="1"/>
  <c r="J142" i="61" s="1"/>
  <c r="K142" i="61" s="1"/>
  <c r="L142" i="61" s="1"/>
  <c r="M142" i="61" s="1"/>
  <c r="N142" i="61" s="1"/>
  <c r="O142" i="61" s="1"/>
  <c r="P142" i="61" s="1"/>
  <c r="C142" i="61" s="1"/>
  <c r="G17" i="71"/>
  <c r="K17" i="71"/>
  <c r="O17" i="71"/>
  <c r="D33" i="65"/>
  <c r="P135" i="57"/>
  <c r="C135" i="57" s="1"/>
  <c r="F149" i="61"/>
  <c r="G149" i="61" s="1"/>
  <c r="H149" i="61" s="1"/>
  <c r="I149" i="61" s="1"/>
  <c r="J149" i="61" s="1"/>
  <c r="K149" i="61" s="1"/>
  <c r="L149" i="61" s="1"/>
  <c r="M149" i="61" s="1"/>
  <c r="N149" i="61" s="1"/>
  <c r="O149" i="61" s="1"/>
  <c r="P149" i="61" s="1"/>
  <c r="C149" i="61" s="1"/>
  <c r="D9" i="65"/>
  <c r="P164" i="65"/>
  <c r="C164" i="65" s="1"/>
  <c r="N35" i="57"/>
  <c r="L47" i="57"/>
  <c r="K47" i="57"/>
  <c r="K35" i="57"/>
  <c r="I47" i="57"/>
  <c r="I35" i="57"/>
  <c r="H47" i="57"/>
  <c r="G47" i="57"/>
  <c r="H35" i="57"/>
  <c r="G35" i="57"/>
  <c r="F35" i="57"/>
  <c r="E47" i="57"/>
  <c r="E35" i="57"/>
  <c r="E207" i="65"/>
  <c r="F207" i="65" s="1"/>
  <c r="G207" i="65" s="1"/>
  <c r="H207" i="65" s="1"/>
  <c r="I207" i="65" s="1"/>
  <c r="J207" i="65" s="1"/>
  <c r="D69" i="65"/>
  <c r="E68" i="57"/>
  <c r="F68" i="57" s="1"/>
  <c r="G68" i="57" s="1"/>
  <c r="H68" i="57" s="1"/>
  <c r="I68" i="57" s="1"/>
  <c r="J68" i="57" s="1"/>
  <c r="K68" i="57" s="1"/>
  <c r="L68" i="57" s="1"/>
  <c r="M68" i="57" s="1"/>
  <c r="N68" i="57" s="1"/>
  <c r="O68" i="57" s="1"/>
  <c r="P68" i="57" s="1"/>
  <c r="C68" i="57" s="1"/>
  <c r="E99" i="57"/>
  <c r="F99" i="57" s="1"/>
  <c r="G99" i="57" s="1"/>
  <c r="H99" i="57" s="1"/>
  <c r="I99" i="57" s="1"/>
  <c r="J99" i="57" s="1"/>
  <c r="K99" i="57" s="1"/>
  <c r="L99" i="57" s="1"/>
  <c r="M99" i="57" s="1"/>
  <c r="N99" i="57" s="1"/>
  <c r="O99" i="57" s="1"/>
  <c r="P99" i="57" s="1"/>
  <c r="C99" i="57" s="1"/>
  <c r="E136" i="57"/>
  <c r="F136" i="57" s="1"/>
  <c r="G136" i="57" s="1"/>
  <c r="H136" i="57" s="1"/>
  <c r="I136" i="57" s="1"/>
  <c r="J136" i="57" s="1"/>
  <c r="K136" i="57" s="1"/>
  <c r="L136" i="57" s="1"/>
  <c r="M136" i="57" s="1"/>
  <c r="N136" i="57" s="1"/>
  <c r="O136" i="57" s="1"/>
  <c r="P136" i="57" s="1"/>
  <c r="C136" i="57" s="1"/>
  <c r="B12" i="56"/>
  <c r="B5" i="66"/>
  <c r="B5" i="67" s="1"/>
  <c r="B38" i="67" s="1"/>
  <c r="E204" i="57"/>
  <c r="F204" i="57" s="1"/>
  <c r="G204" i="57" s="1"/>
  <c r="H204" i="57" s="1"/>
  <c r="I204" i="57" s="1"/>
  <c r="J204" i="57" s="1"/>
  <c r="K204" i="57" s="1"/>
  <c r="L204" i="57" s="1"/>
  <c r="M204" i="57" s="1"/>
  <c r="N204" i="57" s="1"/>
  <c r="O204" i="57" s="1"/>
  <c r="P204" i="57" s="1"/>
  <c r="C204" i="57" s="1"/>
  <c r="E203" i="65"/>
  <c r="F203" i="65" s="1"/>
  <c r="G203" i="65" s="1"/>
  <c r="H203" i="65" s="1"/>
  <c r="I203" i="65" s="1"/>
  <c r="E20" i="65"/>
  <c r="F20" i="65" s="1"/>
  <c r="G20" i="65" s="1"/>
  <c r="H20" i="65" s="1"/>
  <c r="I20" i="65" s="1"/>
  <c r="E179" i="65"/>
  <c r="F179" i="65" s="1"/>
  <c r="G179" i="65" s="1"/>
  <c r="H179" i="65" s="1"/>
  <c r="I179" i="65" s="1"/>
  <c r="J179" i="65" s="1"/>
  <c r="K179" i="65" s="1"/>
  <c r="L179" i="65" s="1"/>
  <c r="M179" i="65" s="1"/>
  <c r="N179" i="65" s="1"/>
  <c r="O179" i="65" s="1"/>
  <c r="P179" i="65" s="1"/>
  <c r="C179" i="65" s="1"/>
  <c r="E20" i="57"/>
  <c r="F20" i="57" s="1"/>
  <c r="G20" i="57" s="1"/>
  <c r="H20" i="57" s="1"/>
  <c r="I20" i="57" s="1"/>
  <c r="J20" i="57" s="1"/>
  <c r="K20" i="57" s="1"/>
  <c r="L20" i="57" s="1"/>
  <c r="M20" i="57" s="1"/>
  <c r="N20" i="57" s="1"/>
  <c r="O20" i="57" s="1"/>
  <c r="P20" i="57" s="1"/>
  <c r="C20" i="57" s="1"/>
  <c r="E26" i="57"/>
  <c r="F26" i="57" s="1"/>
  <c r="G26" i="57" s="1"/>
  <c r="H26" i="57" s="1"/>
  <c r="I26" i="57" s="1"/>
  <c r="J26" i="57" s="1"/>
  <c r="K26" i="57" s="1"/>
  <c r="L26" i="57" s="1"/>
  <c r="M26" i="57" s="1"/>
  <c r="N26" i="57" s="1"/>
  <c r="O26" i="57" s="1"/>
  <c r="P26" i="57" s="1"/>
  <c r="C26" i="57" s="1"/>
  <c r="E26" i="65"/>
  <c r="E130" i="57"/>
  <c r="F130" i="57" s="1"/>
  <c r="G130" i="57" s="1"/>
  <c r="H130" i="57" s="1"/>
  <c r="I130" i="57" s="1"/>
  <c r="J130" i="57" s="1"/>
  <c r="K130" i="57" s="1"/>
  <c r="L130" i="57" s="1"/>
  <c r="M130" i="57" s="1"/>
  <c r="N130" i="57" s="1"/>
  <c r="O130" i="57" s="1"/>
  <c r="P130" i="57" s="1"/>
  <c r="C130" i="57" s="1"/>
  <c r="E129" i="65"/>
  <c r="F129" i="65" s="1"/>
  <c r="G129" i="65" s="1"/>
  <c r="H129" i="65" s="1"/>
  <c r="I129" i="65" s="1"/>
  <c r="J129" i="65" s="1"/>
  <c r="K129" i="65" s="1"/>
  <c r="L129" i="65" s="1"/>
  <c r="M129" i="65" s="1"/>
  <c r="N129" i="65" s="1"/>
  <c r="O129" i="65" s="1"/>
  <c r="P129" i="65" s="1"/>
  <c r="C129" i="65" s="1"/>
  <c r="E68" i="65"/>
  <c r="F68" i="65" s="1"/>
  <c r="E130" i="61"/>
  <c r="E50" i="61"/>
  <c r="F50" i="61" s="1"/>
  <c r="G50" i="61" s="1"/>
  <c r="H50" i="61" s="1"/>
  <c r="I50" i="61" s="1"/>
  <c r="J50" i="61" s="1"/>
  <c r="K50" i="61" s="1"/>
  <c r="L50" i="61" s="1"/>
  <c r="M50" i="61" s="1"/>
  <c r="N50" i="61" s="1"/>
  <c r="O50" i="61" s="1"/>
  <c r="P50" i="61" s="1"/>
  <c r="C50" i="61" s="1"/>
  <c r="E87" i="57"/>
  <c r="F87" i="57" s="1"/>
  <c r="G87" i="57" s="1"/>
  <c r="H87" i="57" s="1"/>
  <c r="I87" i="57" s="1"/>
  <c r="J87" i="57" s="1"/>
  <c r="K87" i="57" s="1"/>
  <c r="L87" i="57" s="1"/>
  <c r="M87" i="57" s="1"/>
  <c r="N87" i="57" s="1"/>
  <c r="O87" i="57" s="1"/>
  <c r="P87" i="57" s="1"/>
  <c r="C87" i="57" s="1"/>
  <c r="E87" i="61"/>
  <c r="F87" i="61" s="1"/>
  <c r="G87" i="61" s="1"/>
  <c r="H87" i="61" s="1"/>
  <c r="I87" i="61" s="1"/>
  <c r="E198" i="57"/>
  <c r="F198" i="57" s="1"/>
  <c r="G198" i="57" s="1"/>
  <c r="H198" i="57" s="1"/>
  <c r="I198" i="57" s="1"/>
  <c r="J198" i="57" s="1"/>
  <c r="K198" i="57" s="1"/>
  <c r="L198" i="57" s="1"/>
  <c r="M198" i="57" s="1"/>
  <c r="N198" i="57" s="1"/>
  <c r="O198" i="57" s="1"/>
  <c r="P198" i="57" s="1"/>
  <c r="C198" i="57" s="1"/>
  <c r="E93" i="61"/>
  <c r="F93" i="61" s="1"/>
  <c r="G93" i="61" s="1"/>
  <c r="H93" i="61" s="1"/>
  <c r="I93" i="61" s="1"/>
  <c r="J93" i="61" s="1"/>
  <c r="K93" i="61" s="1"/>
  <c r="L93" i="61" s="1"/>
  <c r="M93" i="61" s="1"/>
  <c r="N93" i="61" s="1"/>
  <c r="O93" i="61" s="1"/>
  <c r="P93" i="61" s="1"/>
  <c r="C93" i="61" s="1"/>
  <c r="E186" i="57"/>
  <c r="F186" i="57" s="1"/>
  <c r="G186" i="57" s="1"/>
  <c r="H186" i="57" s="1"/>
  <c r="I186" i="57" s="1"/>
  <c r="J186" i="57" s="1"/>
  <c r="K186" i="57" s="1"/>
  <c r="L186" i="57" s="1"/>
  <c r="M186" i="57" s="1"/>
  <c r="N186" i="57" s="1"/>
  <c r="O186" i="57" s="1"/>
  <c r="P186" i="57" s="1"/>
  <c r="C186" i="57" s="1"/>
  <c r="P65" i="65"/>
  <c r="C65" i="65" s="1"/>
  <c r="E189" i="65"/>
  <c r="F189" i="65" s="1"/>
  <c r="G189" i="65" s="1"/>
  <c r="H189" i="65" s="1"/>
  <c r="I189" i="65" s="1"/>
  <c r="J189" i="65" s="1"/>
  <c r="K189" i="65" s="1"/>
  <c r="L189" i="65" s="1"/>
  <c r="M189" i="65" s="1"/>
  <c r="E79" i="65"/>
  <c r="F79" i="65" s="1"/>
  <c r="E60" i="65"/>
  <c r="F60" i="65" s="1"/>
  <c r="G60" i="65" s="1"/>
  <c r="G63" i="65" s="1"/>
  <c r="E36" i="65"/>
  <c r="F36" i="65" s="1"/>
  <c r="G36" i="65" s="1"/>
  <c r="H36" i="65" s="1"/>
  <c r="I36" i="65" s="1"/>
  <c r="E118" i="61"/>
  <c r="F118" i="61" s="1"/>
  <c r="G118" i="61" s="1"/>
  <c r="H118" i="61" s="1"/>
  <c r="I118" i="61" s="1"/>
  <c r="J118" i="61" s="1"/>
  <c r="K118" i="61" s="1"/>
  <c r="L118" i="61" s="1"/>
  <c r="M118" i="61" s="1"/>
  <c r="N118" i="61" s="1"/>
  <c r="O118" i="61" s="1"/>
  <c r="P118" i="61" s="1"/>
  <c r="C118" i="61" s="1"/>
  <c r="N18" i="53"/>
  <c r="N22" i="53" s="1"/>
  <c r="D118" i="65"/>
  <c r="E168" i="57"/>
  <c r="F168" i="57" s="1"/>
  <c r="G168" i="57" s="1"/>
  <c r="H168" i="57" s="1"/>
  <c r="I168" i="57" s="1"/>
  <c r="J168" i="57" s="1"/>
  <c r="K168" i="57" s="1"/>
  <c r="L168" i="57" s="1"/>
  <c r="M168" i="57" s="1"/>
  <c r="N168" i="57" s="1"/>
  <c r="O168" i="57" s="1"/>
  <c r="P168" i="57" s="1"/>
  <c r="C168" i="57" s="1"/>
  <c r="A59" i="65"/>
  <c r="E115" i="65"/>
  <c r="D162" i="65"/>
  <c r="E159" i="65"/>
  <c r="E162" i="65" s="1"/>
  <c r="E165" i="65"/>
  <c r="D186" i="65"/>
  <c r="E198" i="61"/>
  <c r="F198" i="61" s="1"/>
  <c r="G198" i="61" s="1"/>
  <c r="H198" i="61" s="1"/>
  <c r="I198" i="61" s="1"/>
  <c r="E136" i="61"/>
  <c r="F136" i="61" s="1"/>
  <c r="G136" i="61" s="1"/>
  <c r="H136" i="61" s="1"/>
  <c r="I136" i="61" s="1"/>
  <c r="J136" i="61" s="1"/>
  <c r="K136" i="61" s="1"/>
  <c r="L136" i="61" s="1"/>
  <c r="M136" i="61" s="1"/>
  <c r="N136" i="61" s="1"/>
  <c r="O136" i="61" s="1"/>
  <c r="P136" i="61" s="1"/>
  <c r="C136" i="61" s="1"/>
  <c r="E156" i="57"/>
  <c r="F156" i="57" s="1"/>
  <c r="G156" i="57" s="1"/>
  <c r="H156" i="57" s="1"/>
  <c r="I156" i="57" s="1"/>
  <c r="J156" i="57" s="1"/>
  <c r="K156" i="57" s="1"/>
  <c r="L156" i="57" s="1"/>
  <c r="M156" i="57" s="1"/>
  <c r="N156" i="57" s="1"/>
  <c r="O156" i="57" s="1"/>
  <c r="P156" i="57" s="1"/>
  <c r="C156" i="57" s="1"/>
  <c r="E48" i="65"/>
  <c r="F48" i="65" s="1"/>
  <c r="G48" i="65" s="1"/>
  <c r="H48" i="65" s="1"/>
  <c r="E133" i="65"/>
  <c r="F133" i="65" s="1"/>
  <c r="E153" i="65"/>
  <c r="F153" i="65" s="1"/>
  <c r="E121" i="65"/>
  <c r="E103" i="65"/>
  <c r="F103" i="65" s="1"/>
  <c r="E155" i="65"/>
  <c r="D156" i="65"/>
  <c r="E54" i="65"/>
  <c r="F54" i="65" s="1"/>
  <c r="G54" i="65" s="1"/>
  <c r="H54" i="65" s="1"/>
  <c r="I54" i="65" s="1"/>
  <c r="J54" i="65" s="1"/>
  <c r="K54" i="65" s="1"/>
  <c r="L54" i="65" s="1"/>
  <c r="M54" i="65" s="1"/>
  <c r="N54" i="65" s="1"/>
  <c r="O54" i="65" s="1"/>
  <c r="P54" i="65" s="1"/>
  <c r="C54" i="65" s="1"/>
  <c r="D57" i="65"/>
  <c r="E32" i="61"/>
  <c r="F32" i="61" s="1"/>
  <c r="G32" i="61" s="1"/>
  <c r="H32" i="61" s="1"/>
  <c r="I32" i="61" s="1"/>
  <c r="J32" i="61" s="1"/>
  <c r="K32" i="61" s="1"/>
  <c r="L32" i="61" s="1"/>
  <c r="M32" i="61" s="1"/>
  <c r="N32" i="61" s="1"/>
  <c r="O32" i="61" s="1"/>
  <c r="P32" i="61" s="1"/>
  <c r="C32" i="61" s="1"/>
  <c r="E56" i="61"/>
  <c r="F56" i="61" s="1"/>
  <c r="G56" i="61" s="1"/>
  <c r="H56" i="61" s="1"/>
  <c r="I56" i="61" s="1"/>
  <c r="J56" i="61" s="1"/>
  <c r="K56" i="61" s="1"/>
  <c r="L56" i="61" s="1"/>
  <c r="M56" i="61" s="1"/>
  <c r="N56" i="61" s="1"/>
  <c r="O56" i="61" s="1"/>
  <c r="P56" i="61" s="1"/>
  <c r="C56" i="61" s="1"/>
  <c r="E105" i="61"/>
  <c r="F105" i="61" s="1"/>
  <c r="G105" i="61" s="1"/>
  <c r="H105" i="61" s="1"/>
  <c r="I105" i="61" s="1"/>
  <c r="J105" i="61" s="1"/>
  <c r="K105" i="61" s="1"/>
  <c r="L105" i="61" s="1"/>
  <c r="M105" i="61" s="1"/>
  <c r="N105" i="61" s="1"/>
  <c r="O105" i="61" s="1"/>
  <c r="P105" i="61" s="1"/>
  <c r="C105" i="61" s="1"/>
  <c r="E162" i="61"/>
  <c r="F162" i="61" s="1"/>
  <c r="G162" i="61" s="1"/>
  <c r="H162" i="61" s="1"/>
  <c r="I162" i="61" s="1"/>
  <c r="J162" i="61" s="1"/>
  <c r="K162" i="61" s="1"/>
  <c r="L162" i="61" s="1"/>
  <c r="M162" i="61" s="1"/>
  <c r="N162" i="61" s="1"/>
  <c r="O162" i="61" s="1"/>
  <c r="P162" i="61" s="1"/>
  <c r="C162" i="61" s="1"/>
  <c r="A29" i="65"/>
  <c r="A29" i="57"/>
  <c r="F191" i="65"/>
  <c r="G191" i="65" s="1"/>
  <c r="H191" i="65" s="1"/>
  <c r="E18" i="65"/>
  <c r="F18" i="65" s="1"/>
  <c r="G18" i="65" s="1"/>
  <c r="D21" i="65"/>
  <c r="E97" i="65"/>
  <c r="D100" i="65"/>
  <c r="E146" i="65"/>
  <c r="F146" i="65" s="1"/>
  <c r="G146" i="65" s="1"/>
  <c r="H146" i="65" s="1"/>
  <c r="I146" i="65" s="1"/>
  <c r="J146" i="65" s="1"/>
  <c r="K146" i="65" s="1"/>
  <c r="L146" i="65" s="1"/>
  <c r="M146" i="65" s="1"/>
  <c r="N146" i="65" s="1"/>
  <c r="O146" i="65" s="1"/>
  <c r="P146" i="65" s="1"/>
  <c r="C146" i="65" s="1"/>
  <c r="D149" i="65"/>
  <c r="E44" i="61"/>
  <c r="F44" i="61" s="1"/>
  <c r="G44" i="61" s="1"/>
  <c r="H44" i="61" s="1"/>
  <c r="I44" i="61" s="1"/>
  <c r="J44" i="61" s="1"/>
  <c r="K44" i="61" s="1"/>
  <c r="L44" i="61" s="1"/>
  <c r="M44" i="61" s="1"/>
  <c r="N44" i="61" s="1"/>
  <c r="O44" i="61" s="1"/>
  <c r="P44" i="61" s="1"/>
  <c r="C44" i="61" s="1"/>
  <c r="D45" i="61"/>
  <c r="E81" i="61"/>
  <c r="F81" i="61" s="1"/>
  <c r="G81" i="61" s="1"/>
  <c r="H81" i="61" s="1"/>
  <c r="I81" i="61" s="1"/>
  <c r="J81" i="61" s="1"/>
  <c r="K81" i="61" s="1"/>
  <c r="L81" i="61" s="1"/>
  <c r="M81" i="61" s="1"/>
  <c r="N81" i="61" s="1"/>
  <c r="O81" i="61" s="1"/>
  <c r="P81" i="61" s="1"/>
  <c r="C81" i="61" s="1"/>
  <c r="E124" i="61"/>
  <c r="F124" i="61" s="1"/>
  <c r="G124" i="61" s="1"/>
  <c r="H124" i="61" s="1"/>
  <c r="I124" i="61" s="1"/>
  <c r="J124" i="61" s="1"/>
  <c r="K124" i="61" s="1"/>
  <c r="L124" i="61" s="1"/>
  <c r="M124" i="61" s="1"/>
  <c r="N124" i="61" s="1"/>
  <c r="O124" i="61" s="1"/>
  <c r="P124" i="61" s="1"/>
  <c r="C124" i="61" s="1"/>
  <c r="E180" i="61"/>
  <c r="F180" i="61" s="1"/>
  <c r="G180" i="61" s="1"/>
  <c r="H180" i="61" s="1"/>
  <c r="I180" i="61" s="1"/>
  <c r="J180" i="61" s="1"/>
  <c r="K180" i="61" s="1"/>
  <c r="L180" i="61" s="1"/>
  <c r="M180" i="61" s="1"/>
  <c r="N180" i="61" s="1"/>
  <c r="O180" i="61" s="1"/>
  <c r="P180" i="61" s="1"/>
  <c r="C180" i="61" s="1"/>
  <c r="E171" i="65"/>
  <c r="D174" i="65"/>
  <c r="D210" i="57"/>
  <c r="E210" i="57" s="1"/>
  <c r="F210" i="57" s="1"/>
  <c r="G210" i="57" s="1"/>
  <c r="H210" i="57" s="1"/>
  <c r="I210" i="57" s="1"/>
  <c r="J210" i="57" s="1"/>
  <c r="K210" i="57" s="1"/>
  <c r="L210" i="57" s="1"/>
  <c r="M210" i="57" s="1"/>
  <c r="N210" i="57" s="1"/>
  <c r="O210" i="57" s="1"/>
  <c r="P210" i="57" s="1"/>
  <c r="C210" i="57" s="1"/>
  <c r="P209" i="57"/>
  <c r="C209" i="57" s="1"/>
  <c r="D204" i="61"/>
  <c r="E204" i="61" s="1"/>
  <c r="F204" i="61" s="1"/>
  <c r="G204" i="61" s="1"/>
  <c r="H204" i="61" s="1"/>
  <c r="I204" i="61" s="1"/>
  <c r="J204" i="61" s="1"/>
  <c r="K204" i="61" s="1"/>
  <c r="L204" i="61" s="1"/>
  <c r="M204" i="61" s="1"/>
  <c r="N204" i="61" s="1"/>
  <c r="O204" i="61" s="1"/>
  <c r="P204" i="61" s="1"/>
  <c r="C204" i="61" s="1"/>
  <c r="P203" i="61"/>
  <c r="C203" i="61" s="1"/>
  <c r="D27" i="65"/>
  <c r="E32" i="65"/>
  <c r="F32" i="65" s="1"/>
  <c r="G32" i="65" s="1"/>
  <c r="H32" i="65" s="1"/>
  <c r="I32" i="65" s="1"/>
  <c r="J32" i="65" s="1"/>
  <c r="K32" i="65" s="1"/>
  <c r="E50" i="65"/>
  <c r="F50" i="65" s="1"/>
  <c r="G50" i="65" s="1"/>
  <c r="H50" i="65" s="1"/>
  <c r="I50" i="65" s="1"/>
  <c r="J50" i="65" s="1"/>
  <c r="K50" i="65" s="1"/>
  <c r="L50" i="65" s="1"/>
  <c r="M50" i="65" s="1"/>
  <c r="N50" i="65" s="1"/>
  <c r="O50" i="65" s="1"/>
  <c r="P50" i="65" s="1"/>
  <c r="C50" i="65" s="1"/>
  <c r="D51" i="61"/>
  <c r="E75" i="65"/>
  <c r="F75" i="65" s="1"/>
  <c r="G75" i="65" s="1"/>
  <c r="H75" i="65" s="1"/>
  <c r="I75" i="65" s="1"/>
  <c r="J75" i="65" s="1"/>
  <c r="K75" i="65" s="1"/>
  <c r="L75" i="65" s="1"/>
  <c r="M75" i="65" s="1"/>
  <c r="N75" i="65" s="1"/>
  <c r="O75" i="65" s="1"/>
  <c r="P75" i="65" s="1"/>
  <c r="C75" i="65" s="1"/>
  <c r="E93" i="57"/>
  <c r="F93" i="57" s="1"/>
  <c r="G93" i="57" s="1"/>
  <c r="H93" i="57" s="1"/>
  <c r="I93" i="57" s="1"/>
  <c r="J93" i="57" s="1"/>
  <c r="K93" i="57" s="1"/>
  <c r="L93" i="57" s="1"/>
  <c r="M93" i="57" s="1"/>
  <c r="N93" i="57" s="1"/>
  <c r="O93" i="57" s="1"/>
  <c r="P93" i="57" s="1"/>
  <c r="C93" i="57" s="1"/>
  <c r="P191" i="57"/>
  <c r="C191" i="57" s="1"/>
  <c r="P92" i="61"/>
  <c r="C92" i="61" s="1"/>
  <c r="E62" i="61"/>
  <c r="F62" i="61" s="1"/>
  <c r="G62" i="61" s="1"/>
  <c r="H62" i="61" s="1"/>
  <c r="I62" i="61" s="1"/>
  <c r="J62" i="61" s="1"/>
  <c r="K62" i="61" s="1"/>
  <c r="L62" i="61" s="1"/>
  <c r="M62" i="61" s="1"/>
  <c r="N62" i="61" s="1"/>
  <c r="O62" i="61" s="1"/>
  <c r="P62" i="61" s="1"/>
  <c r="C62" i="61" s="1"/>
  <c r="E38" i="61"/>
  <c r="F38" i="61" s="1"/>
  <c r="G38" i="61" s="1"/>
  <c r="H38" i="61" s="1"/>
  <c r="I38" i="61" s="1"/>
  <c r="J38" i="61" s="1"/>
  <c r="K38" i="61" s="1"/>
  <c r="L38" i="61" s="1"/>
  <c r="M38" i="61" s="1"/>
  <c r="N38" i="61" s="1"/>
  <c r="O38" i="61" s="1"/>
  <c r="P38" i="61" s="1"/>
  <c r="C38" i="61" s="1"/>
  <c r="P17" i="65"/>
  <c r="C17" i="65" s="1"/>
  <c r="P35" i="65"/>
  <c r="C35" i="65" s="1"/>
  <c r="E14" i="65"/>
  <c r="F14" i="65" s="1"/>
  <c r="G14" i="65" s="1"/>
  <c r="H14" i="65" s="1"/>
  <c r="I14" i="65" s="1"/>
  <c r="J14" i="65" s="1"/>
  <c r="K14" i="65" s="1"/>
  <c r="L14" i="65" s="1"/>
  <c r="M14" i="65" s="1"/>
  <c r="N14" i="65" s="1"/>
  <c r="O14" i="65" s="1"/>
  <c r="P14" i="65" s="1"/>
  <c r="C14" i="65" s="1"/>
  <c r="D15" i="65"/>
  <c r="D201" i="65"/>
  <c r="D204" i="65" s="1"/>
  <c r="P200" i="65"/>
  <c r="C200" i="65" s="1"/>
  <c r="P209" i="61"/>
  <c r="C209" i="61" s="1"/>
  <c r="E210" i="61"/>
  <c r="F210" i="61" s="1"/>
  <c r="G210" i="61" s="1"/>
  <c r="H210" i="61" s="1"/>
  <c r="I210" i="61" s="1"/>
  <c r="J210" i="61" s="1"/>
  <c r="K210" i="61" s="1"/>
  <c r="L210" i="61" s="1"/>
  <c r="M210" i="61" s="1"/>
  <c r="N210" i="61" s="1"/>
  <c r="O210" i="61" s="1"/>
  <c r="P210" i="61" s="1"/>
  <c r="C210" i="61" s="1"/>
  <c r="D37" i="58"/>
  <c r="E201" i="57" s="1"/>
  <c r="D201" i="57"/>
  <c r="D202" i="57" s="1"/>
  <c r="D205" i="57" s="1"/>
  <c r="F173" i="65"/>
  <c r="G173" i="65" s="1"/>
  <c r="H173" i="65" s="1"/>
  <c r="F26" i="65"/>
  <c r="G26" i="65" s="1"/>
  <c r="H26" i="65" s="1"/>
  <c r="I26" i="65" s="1"/>
  <c r="J26" i="65" s="1"/>
  <c r="K26" i="65" s="1"/>
  <c r="L26" i="65" s="1"/>
  <c r="M26" i="65" s="1"/>
  <c r="N26" i="65" s="1"/>
  <c r="O26" i="65" s="1"/>
  <c r="P26" i="65" s="1"/>
  <c r="C26" i="65" s="1"/>
  <c r="F130" i="61"/>
  <c r="G130" i="61" s="1"/>
  <c r="H130" i="61" s="1"/>
  <c r="I130" i="61" s="1"/>
  <c r="J130" i="61" s="1"/>
  <c r="K130" i="61" s="1"/>
  <c r="L130" i="61" s="1"/>
  <c r="M130" i="61" s="1"/>
  <c r="N130" i="61" s="1"/>
  <c r="O130" i="61" s="1"/>
  <c r="P130" i="61" s="1"/>
  <c r="C130" i="61" s="1"/>
  <c r="P92" i="57"/>
  <c r="C92" i="57" s="1"/>
  <c r="P148" i="57"/>
  <c r="C148" i="57" s="1"/>
  <c r="E48" i="61"/>
  <c r="P96" i="65"/>
  <c r="C96" i="65" s="1"/>
  <c r="H60" i="65"/>
  <c r="H63" i="65" s="1"/>
  <c r="P11" i="65"/>
  <c r="C11" i="65" s="1"/>
  <c r="E38" i="57"/>
  <c r="F38" i="57" s="1"/>
  <c r="G38" i="57" s="1"/>
  <c r="H38" i="57" s="1"/>
  <c r="I38" i="57" s="1"/>
  <c r="J38" i="57" s="1"/>
  <c r="K38" i="57" s="1"/>
  <c r="L38" i="57" s="1"/>
  <c r="M38" i="57" s="1"/>
  <c r="N38" i="57" s="1"/>
  <c r="O38" i="57" s="1"/>
  <c r="P38" i="57" s="1"/>
  <c r="C38" i="57" s="1"/>
  <c r="E50" i="57"/>
  <c r="F50" i="57" s="1"/>
  <c r="G50" i="57" s="1"/>
  <c r="H50" i="57" s="1"/>
  <c r="I50" i="57" s="1"/>
  <c r="J50" i="57" s="1"/>
  <c r="K50" i="57" s="1"/>
  <c r="L50" i="57" s="1"/>
  <c r="M50" i="57" s="1"/>
  <c r="N50" i="57" s="1"/>
  <c r="O50" i="57" s="1"/>
  <c r="P50" i="57" s="1"/>
  <c r="C50" i="57" s="1"/>
  <c r="E62" i="57"/>
  <c r="F62" i="57" s="1"/>
  <c r="G62" i="57" s="1"/>
  <c r="H62" i="57" s="1"/>
  <c r="I62" i="57" s="1"/>
  <c r="J62" i="57" s="1"/>
  <c r="K62" i="57" s="1"/>
  <c r="L62" i="57" s="1"/>
  <c r="M62" i="57" s="1"/>
  <c r="N62" i="57" s="1"/>
  <c r="O62" i="57" s="1"/>
  <c r="P62" i="57" s="1"/>
  <c r="C62" i="57" s="1"/>
  <c r="E81" i="57"/>
  <c r="F81" i="57" s="1"/>
  <c r="G81" i="57" s="1"/>
  <c r="H81" i="57" s="1"/>
  <c r="I81" i="57" s="1"/>
  <c r="J81" i="57" s="1"/>
  <c r="K81" i="57" s="1"/>
  <c r="L81" i="57" s="1"/>
  <c r="M81" i="57" s="1"/>
  <c r="N81" i="57" s="1"/>
  <c r="O81" i="57" s="1"/>
  <c r="P81" i="57" s="1"/>
  <c r="C81" i="57" s="1"/>
  <c r="E180" i="57"/>
  <c r="F180" i="57" s="1"/>
  <c r="G180" i="57" s="1"/>
  <c r="H180" i="57" s="1"/>
  <c r="I180" i="57" s="1"/>
  <c r="J180" i="57" s="1"/>
  <c r="K180" i="57" s="1"/>
  <c r="L180" i="57" s="1"/>
  <c r="M180" i="57" s="1"/>
  <c r="N180" i="57" s="1"/>
  <c r="O180" i="57" s="1"/>
  <c r="P180" i="57" s="1"/>
  <c r="C180" i="57" s="1"/>
  <c r="E192" i="57"/>
  <c r="F192" i="57" s="1"/>
  <c r="G192" i="57" s="1"/>
  <c r="H192" i="57" s="1"/>
  <c r="I192" i="57" s="1"/>
  <c r="J192" i="57" s="1"/>
  <c r="K192" i="57" s="1"/>
  <c r="L192" i="57" s="1"/>
  <c r="M192" i="57" s="1"/>
  <c r="N192" i="57" s="1"/>
  <c r="O192" i="57" s="1"/>
  <c r="P192" i="57" s="1"/>
  <c r="C192" i="57" s="1"/>
  <c r="E6" i="65"/>
  <c r="F6" i="65" s="1"/>
  <c r="G6" i="65" s="1"/>
  <c r="G9" i="65" s="1"/>
  <c r="E12" i="65"/>
  <c r="F12" i="65" s="1"/>
  <c r="E30" i="65"/>
  <c r="F30" i="65" s="1"/>
  <c r="G30" i="65" s="1"/>
  <c r="H30" i="65" s="1"/>
  <c r="I30" i="65" s="1"/>
  <c r="E56" i="65"/>
  <c r="F56" i="65" s="1"/>
  <c r="E185" i="65"/>
  <c r="F185" i="65" s="1"/>
  <c r="G185" i="65" s="1"/>
  <c r="H185" i="65" s="1"/>
  <c r="I185" i="65" s="1"/>
  <c r="J185" i="65" s="1"/>
  <c r="K185" i="65" s="1"/>
  <c r="L185" i="65" s="1"/>
  <c r="M185" i="65" s="1"/>
  <c r="N185" i="65" s="1"/>
  <c r="O185" i="65" s="1"/>
  <c r="P185" i="65" s="1"/>
  <c r="C185" i="65" s="1"/>
  <c r="E197" i="65"/>
  <c r="F197" i="65" s="1"/>
  <c r="G197" i="65" s="1"/>
  <c r="H197" i="65" s="1"/>
  <c r="I197" i="65" s="1"/>
  <c r="J197" i="65" s="1"/>
  <c r="K197" i="65" s="1"/>
  <c r="L197" i="65" s="1"/>
  <c r="M197" i="65" s="1"/>
  <c r="N197" i="65" s="1"/>
  <c r="O197" i="65" s="1"/>
  <c r="P197" i="65" s="1"/>
  <c r="C197" i="65" s="1"/>
  <c r="E8" i="61"/>
  <c r="F8" i="61" s="1"/>
  <c r="G8" i="61" s="1"/>
  <c r="H8" i="61" s="1"/>
  <c r="I8" i="61" s="1"/>
  <c r="J8" i="61" s="1"/>
  <c r="K8" i="61" s="1"/>
  <c r="L8" i="61" s="1"/>
  <c r="M8" i="61" s="1"/>
  <c r="N8" i="61" s="1"/>
  <c r="O8" i="61" s="1"/>
  <c r="P8" i="61" s="1"/>
  <c r="C8" i="61" s="1"/>
  <c r="E20" i="61"/>
  <c r="F20" i="61" s="1"/>
  <c r="G20" i="61" s="1"/>
  <c r="H20" i="61" s="1"/>
  <c r="I20" i="61" s="1"/>
  <c r="J20" i="61" s="1"/>
  <c r="K20" i="61" s="1"/>
  <c r="L20" i="61" s="1"/>
  <c r="M20" i="61" s="1"/>
  <c r="N20" i="61" s="1"/>
  <c r="O20" i="61" s="1"/>
  <c r="P20" i="61" s="1"/>
  <c r="C20" i="61" s="1"/>
  <c r="E26" i="61"/>
  <c r="E42" i="61"/>
  <c r="E75" i="61"/>
  <c r="F75" i="61" s="1"/>
  <c r="G75" i="61" s="1"/>
  <c r="H75" i="61" s="1"/>
  <c r="I75" i="61" s="1"/>
  <c r="J75" i="61" s="1"/>
  <c r="E73" i="65"/>
  <c r="F73" i="65" s="1"/>
  <c r="E75" i="57"/>
  <c r="F75" i="57" s="1"/>
  <c r="G75" i="57" s="1"/>
  <c r="H75" i="57" s="1"/>
  <c r="I75" i="57" s="1"/>
  <c r="J75" i="57" s="1"/>
  <c r="K75" i="57" s="1"/>
  <c r="L75" i="57" s="1"/>
  <c r="M75" i="57" s="1"/>
  <c r="N75" i="57" s="1"/>
  <c r="O75" i="57" s="1"/>
  <c r="P75" i="57" s="1"/>
  <c r="C75" i="57" s="1"/>
  <c r="E93" i="65"/>
  <c r="E127" i="65"/>
  <c r="P203" i="57"/>
  <c r="C203" i="57" s="1"/>
  <c r="P43" i="65"/>
  <c r="C43" i="65" s="1"/>
  <c r="P158" i="65"/>
  <c r="C158" i="65" s="1"/>
  <c r="E44" i="65"/>
  <c r="F44" i="65" s="1"/>
  <c r="G44" i="65" s="1"/>
  <c r="H44" i="65" s="1"/>
  <c r="I44" i="65" s="1"/>
  <c r="J44" i="65" s="1"/>
  <c r="K44" i="65" s="1"/>
  <c r="L44" i="65" s="1"/>
  <c r="M44" i="65" s="1"/>
  <c r="N44" i="65" s="1"/>
  <c r="O44" i="65" s="1"/>
  <c r="P44" i="65" s="1"/>
  <c r="C44" i="65" s="1"/>
  <c r="E111" i="57"/>
  <c r="F111" i="57" s="1"/>
  <c r="G111" i="57" s="1"/>
  <c r="H111" i="57" s="1"/>
  <c r="I111" i="57" s="1"/>
  <c r="J111" i="57" s="1"/>
  <c r="K111" i="57" s="1"/>
  <c r="L111" i="57" s="1"/>
  <c r="M111" i="57" s="1"/>
  <c r="N111" i="57" s="1"/>
  <c r="O111" i="57" s="1"/>
  <c r="P111" i="57" s="1"/>
  <c r="C111" i="57" s="1"/>
  <c r="P110" i="57"/>
  <c r="C110" i="57" s="1"/>
  <c r="P110" i="65"/>
  <c r="C110" i="65" s="1"/>
  <c r="P19" i="57"/>
  <c r="C19" i="57" s="1"/>
  <c r="P7" i="61"/>
  <c r="C7" i="61" s="1"/>
  <c r="P31" i="61"/>
  <c r="C31" i="61" s="1"/>
  <c r="P173" i="61"/>
  <c r="C173" i="61" s="1"/>
  <c r="X43" i="71"/>
  <c r="X102" i="71"/>
  <c r="U195" i="71"/>
  <c r="V195" i="71" s="1"/>
  <c r="X140" i="71"/>
  <c r="X53" i="71"/>
  <c r="E14" i="71"/>
  <c r="G14" i="71"/>
  <c r="I14" i="71"/>
  <c r="K14" i="71"/>
  <c r="M14" i="71"/>
  <c r="O14" i="71"/>
  <c r="X146" i="71"/>
  <c r="X114" i="71"/>
  <c r="X158" i="71"/>
  <c r="X151" i="71"/>
  <c r="X127" i="71"/>
  <c r="X120" i="71"/>
  <c r="X98" i="71"/>
  <c r="X65" i="71"/>
  <c r="X56" i="71"/>
  <c r="X44" i="71"/>
  <c r="E13" i="71"/>
  <c r="X180" i="71"/>
  <c r="X178" i="71"/>
  <c r="X176" i="71"/>
  <c r="X174" i="71"/>
  <c r="X172" i="71"/>
  <c r="X170" i="71"/>
  <c r="X168" i="71"/>
  <c r="X166" i="71"/>
  <c r="X164" i="71"/>
  <c r="X163" i="71"/>
  <c r="X161" i="71"/>
  <c r="X157" i="71"/>
  <c r="X153" i="71"/>
  <c r="X149" i="71"/>
  <c r="X148" i="71"/>
  <c r="X145" i="71"/>
  <c r="X143" i="71"/>
  <c r="X141" i="71"/>
  <c r="X137" i="71"/>
  <c r="X125" i="71"/>
  <c r="X122" i="71"/>
  <c r="X118" i="71"/>
  <c r="X113" i="71"/>
  <c r="X111" i="71"/>
  <c r="X107" i="71"/>
  <c r="X105" i="71"/>
  <c r="X103" i="71"/>
  <c r="X100" i="71"/>
  <c r="X97" i="71"/>
  <c r="X94" i="71"/>
  <c r="X92" i="71"/>
  <c r="X89" i="71"/>
  <c r="X80" i="71"/>
  <c r="X77" i="71"/>
  <c r="X74" i="71"/>
  <c r="X70" i="71"/>
  <c r="X67" i="71"/>
  <c r="X61" i="71"/>
  <c r="X59" i="71"/>
  <c r="X51" i="71"/>
  <c r="X49" i="71"/>
  <c r="X47" i="71"/>
  <c r="X42" i="71"/>
  <c r="F17" i="71"/>
  <c r="H17" i="71"/>
  <c r="J17" i="71"/>
  <c r="L17" i="71"/>
  <c r="N17" i="71"/>
  <c r="F13" i="71"/>
  <c r="H13" i="71"/>
  <c r="J13" i="71"/>
  <c r="L13" i="71"/>
  <c r="N13" i="71"/>
  <c r="X179" i="71"/>
  <c r="X173" i="71"/>
  <c r="X169" i="71"/>
  <c r="X165" i="71"/>
  <c r="X160" i="71"/>
  <c r="X150" i="71"/>
  <c r="X136" i="71"/>
  <c r="X106" i="71"/>
  <c r="X95" i="71"/>
  <c r="X91" i="71"/>
  <c r="X128" i="71"/>
  <c r="X110" i="71"/>
  <c r="X96" i="71"/>
  <c r="X84" i="71"/>
  <c r="X64" i="71"/>
  <c r="X57" i="71"/>
  <c r="X45" i="71"/>
  <c r="F87" i="65"/>
  <c r="P7" i="57"/>
  <c r="C7" i="57" s="1"/>
  <c r="P43" i="57"/>
  <c r="C43" i="57" s="1"/>
  <c r="P86" i="61"/>
  <c r="C86" i="61" s="1"/>
  <c r="P191" i="61"/>
  <c r="C191" i="61" s="1"/>
  <c r="P80" i="65"/>
  <c r="C80" i="65" s="1"/>
  <c r="P184" i="65"/>
  <c r="C184" i="65" s="1"/>
  <c r="P135" i="61"/>
  <c r="C135" i="61" s="1"/>
  <c r="P47" i="65"/>
  <c r="C47" i="65" s="1"/>
  <c r="P78" i="65"/>
  <c r="C78" i="65" s="1"/>
  <c r="P152" i="65"/>
  <c r="C152" i="65" s="1"/>
  <c r="E111" i="65"/>
  <c r="F111" i="65" s="1"/>
  <c r="G111" i="65" s="1"/>
  <c r="H111" i="65" s="1"/>
  <c r="I111" i="65" s="1"/>
  <c r="J111" i="65" s="1"/>
  <c r="K111" i="65" s="1"/>
  <c r="L111" i="65" s="1"/>
  <c r="A5" i="65"/>
  <c r="D63" i="65"/>
  <c r="D76" i="65"/>
  <c r="D130" i="65"/>
  <c r="P25" i="61"/>
  <c r="C25" i="61" s="1"/>
  <c r="P86" i="57"/>
  <c r="C86" i="57" s="1"/>
  <c r="P196" i="65"/>
  <c r="C196" i="65" s="1"/>
  <c r="P61" i="57"/>
  <c r="C61" i="57" s="1"/>
  <c r="P61" i="61"/>
  <c r="C61" i="61" s="1"/>
  <c r="P167" i="57"/>
  <c r="C167" i="57" s="1"/>
  <c r="P126" i="65"/>
  <c r="C126" i="65" s="1"/>
  <c r="P194" i="65"/>
  <c r="C194" i="65" s="1"/>
  <c r="P182" i="65"/>
  <c r="C182" i="65" s="1"/>
  <c r="P120" i="65"/>
  <c r="C120" i="65" s="1"/>
  <c r="F139" i="65"/>
  <c r="G139" i="65" s="1"/>
  <c r="E142" i="65"/>
  <c r="G99" i="65"/>
  <c r="E27" i="65"/>
  <c r="A5" i="57"/>
  <c r="D106" i="65"/>
  <c r="D136" i="65"/>
  <c r="B11" i="56"/>
  <c r="P7" i="65"/>
  <c r="C7" i="65" s="1"/>
  <c r="P49" i="57"/>
  <c r="C49" i="57" s="1"/>
  <c r="P43" i="61"/>
  <c r="C43" i="61" s="1"/>
  <c r="P167" i="61"/>
  <c r="C167" i="61" s="1"/>
  <c r="P5" i="65"/>
  <c r="C5" i="65" s="1"/>
  <c r="P53" i="65"/>
  <c r="C53" i="65" s="1"/>
  <c r="P90" i="65"/>
  <c r="C90" i="65" s="1"/>
  <c r="P29" i="65"/>
  <c r="C29" i="65" s="1"/>
  <c r="P132" i="65"/>
  <c r="C132" i="65" s="1"/>
  <c r="P114" i="65"/>
  <c r="C114" i="65" s="1"/>
  <c r="P41" i="65"/>
  <c r="C41" i="65" s="1"/>
  <c r="D142" i="65"/>
  <c r="P138" i="65"/>
  <c r="C138" i="65" s="1"/>
  <c r="P25" i="65"/>
  <c r="C25" i="65" s="1"/>
  <c r="P190" i="65"/>
  <c r="C190" i="65" s="1"/>
  <c r="P179" i="61"/>
  <c r="C179" i="61" s="1"/>
  <c r="P37" i="61"/>
  <c r="C37" i="61" s="1"/>
  <c r="P185" i="61"/>
  <c r="C185" i="61" s="1"/>
  <c r="P23" i="65"/>
  <c r="C23" i="65" s="1"/>
  <c r="P72" i="65"/>
  <c r="C72" i="65" s="1"/>
  <c r="P188" i="65"/>
  <c r="C188" i="65" s="1"/>
  <c r="P59" i="65"/>
  <c r="C59" i="65" s="1"/>
  <c r="P170" i="65"/>
  <c r="C170" i="65" s="1"/>
  <c r="P145" i="65"/>
  <c r="C145" i="65" s="1"/>
  <c r="P102" i="65"/>
  <c r="C102" i="65" s="1"/>
  <c r="X177" i="71"/>
  <c r="X159" i="71"/>
  <c r="X135" i="71"/>
  <c r="X123" i="71"/>
  <c r="X112" i="71"/>
  <c r="X90" i="71"/>
  <c r="X75" i="71"/>
  <c r="U193" i="71"/>
  <c r="V193" i="71" s="1"/>
  <c r="P197" i="61"/>
  <c r="C197" i="61" s="1"/>
  <c r="P98" i="61"/>
  <c r="C98" i="61" s="1"/>
  <c r="P80" i="61"/>
  <c r="C80" i="61" s="1"/>
  <c r="P19" i="61"/>
  <c r="C19" i="61" s="1"/>
  <c r="P197" i="57"/>
  <c r="C197" i="57" s="1"/>
  <c r="P185" i="57"/>
  <c r="C185" i="57" s="1"/>
  <c r="P179" i="57"/>
  <c r="C179" i="57" s="1"/>
  <c r="P173" i="57"/>
  <c r="C173" i="57" s="1"/>
  <c r="P155" i="57"/>
  <c r="C155" i="57" s="1"/>
  <c r="P98" i="57"/>
  <c r="C98" i="57" s="1"/>
  <c r="P80" i="57"/>
  <c r="C80" i="57" s="1"/>
  <c r="P25" i="57"/>
  <c r="C25" i="57" s="1"/>
  <c r="P129" i="57"/>
  <c r="C129" i="57" s="1"/>
  <c r="P74" i="57"/>
  <c r="C74" i="57" s="1"/>
  <c r="P67" i="57"/>
  <c r="C67" i="57" s="1"/>
  <c r="P55" i="57"/>
  <c r="C55" i="57" s="1"/>
  <c r="D88" i="65"/>
  <c r="P128" i="65"/>
  <c r="C128" i="65" s="1"/>
  <c r="P74" i="65"/>
  <c r="C74" i="65" s="1"/>
  <c r="P67" i="65"/>
  <c r="C67" i="65" s="1"/>
  <c r="P55" i="65"/>
  <c r="C55" i="65" s="1"/>
  <c r="P129" i="61"/>
  <c r="C129" i="61" s="1"/>
  <c r="P74" i="61"/>
  <c r="C74" i="61" s="1"/>
  <c r="P67" i="61"/>
  <c r="C67" i="61" s="1"/>
  <c r="P55" i="61"/>
  <c r="C55" i="61" s="1"/>
  <c r="P110" i="61"/>
  <c r="C110" i="61" s="1"/>
  <c r="E142" i="57"/>
  <c r="F142" i="57" s="1"/>
  <c r="G142" i="57" s="1"/>
  <c r="H142" i="57" s="1"/>
  <c r="I142" i="57" s="1"/>
  <c r="J142" i="57" s="1"/>
  <c r="K142" i="57" s="1"/>
  <c r="L142" i="57" s="1"/>
  <c r="M142" i="57" s="1"/>
  <c r="N142" i="57" s="1"/>
  <c r="O142" i="57" s="1"/>
  <c r="P142" i="57" s="1"/>
  <c r="C142" i="57" s="1"/>
  <c r="X156" i="71"/>
  <c r="X154" i="71"/>
  <c r="X152" i="71"/>
  <c r="X147" i="71"/>
  <c r="X139" i="71"/>
  <c r="X126" i="71"/>
  <c r="X129" i="71"/>
  <c r="X121" i="71"/>
  <c r="X119" i="71"/>
  <c r="X117" i="71"/>
  <c r="X115" i="71"/>
  <c r="X108" i="71"/>
  <c r="X101" i="71"/>
  <c r="X99" i="71"/>
  <c r="X81" i="71"/>
  <c r="X88" i="71"/>
  <c r="X72" i="71"/>
  <c r="X71" i="71"/>
  <c r="X68" i="71"/>
  <c r="X66" i="71"/>
  <c r="X55" i="71"/>
  <c r="J36" i="65"/>
  <c r="G24" i="65"/>
  <c r="E38" i="65"/>
  <c r="F38" i="65" s="1"/>
  <c r="D39" i="65"/>
  <c r="E177" i="65"/>
  <c r="D180" i="65"/>
  <c r="E109" i="65"/>
  <c r="F109" i="65" s="1"/>
  <c r="D112" i="65"/>
  <c r="O38" i="67"/>
  <c r="D51" i="65"/>
  <c r="D82" i="65"/>
  <c r="D124" i="65"/>
  <c r="E195" i="65"/>
  <c r="D198" i="65"/>
  <c r="E42" i="65"/>
  <c r="P141" i="57"/>
  <c r="C141" i="57" s="1"/>
  <c r="P108" i="65"/>
  <c r="C108" i="65" s="1"/>
  <c r="U192" i="71"/>
  <c r="V192" i="71" s="1"/>
  <c r="D35" i="57"/>
  <c r="P37" i="65"/>
  <c r="C37" i="65" s="1"/>
  <c r="P166" i="65"/>
  <c r="C166" i="65" s="1"/>
  <c r="P147" i="65"/>
  <c r="C147" i="65" s="1"/>
  <c r="P122" i="65"/>
  <c r="C122" i="65" s="1"/>
  <c r="P104" i="65"/>
  <c r="C104" i="65" s="1"/>
  <c r="P13" i="65"/>
  <c r="C13" i="65" s="1"/>
  <c r="E209" i="65"/>
  <c r="F209" i="65" s="1"/>
  <c r="P155" i="61"/>
  <c r="C155" i="61" s="1"/>
  <c r="P117" i="61"/>
  <c r="C117" i="61" s="1"/>
  <c r="P37" i="57"/>
  <c r="C37" i="57" s="1"/>
  <c r="P31" i="57"/>
  <c r="C31" i="57" s="1"/>
  <c r="P47" i="61"/>
  <c r="C47" i="61" s="1"/>
  <c r="P41" i="61"/>
  <c r="C41" i="61" s="1"/>
  <c r="P161" i="61"/>
  <c r="C161" i="61" s="1"/>
  <c r="P148" i="61"/>
  <c r="C148" i="61" s="1"/>
  <c r="P123" i="61"/>
  <c r="C123" i="61" s="1"/>
  <c r="P104" i="61"/>
  <c r="C104" i="61" s="1"/>
  <c r="P13" i="61"/>
  <c r="C13" i="61" s="1"/>
  <c r="P161" i="57"/>
  <c r="C161" i="57" s="1"/>
  <c r="P123" i="57"/>
  <c r="C123" i="57" s="1"/>
  <c r="P117" i="57"/>
  <c r="C117" i="57" s="1"/>
  <c r="P104" i="57"/>
  <c r="C104" i="57" s="1"/>
  <c r="P13" i="57"/>
  <c r="C13" i="57" s="1"/>
  <c r="U194" i="71"/>
  <c r="V194" i="71" s="1"/>
  <c r="X39" i="71"/>
  <c r="I141" i="65"/>
  <c r="K75" i="61"/>
  <c r="I8" i="65"/>
  <c r="F93" i="65"/>
  <c r="F148" i="65"/>
  <c r="O38" i="59"/>
  <c r="O38" i="56"/>
  <c r="J108" i="61"/>
  <c r="C25" i="71"/>
  <c r="P5" i="53"/>
  <c r="P8" i="53"/>
  <c r="P13" i="53"/>
  <c r="P14" i="53"/>
  <c r="P16" i="53"/>
  <c r="P7" i="53"/>
  <c r="P9" i="53"/>
  <c r="P11" i="53"/>
  <c r="P17" i="53"/>
  <c r="P15" i="53"/>
  <c r="N41" i="53"/>
  <c r="P4" i="53"/>
  <c r="B38" i="66" l="1"/>
  <c r="E57" i="65"/>
  <c r="E94" i="65"/>
  <c r="E124" i="65"/>
  <c r="E63" i="65"/>
  <c r="E156" i="65"/>
  <c r="M35" i="57"/>
  <c r="P35" i="57" s="1"/>
  <c r="C35" i="57" s="1"/>
  <c r="F63" i="65"/>
  <c r="A54" i="71"/>
  <c r="A55" i="71" s="1"/>
  <c r="A56" i="71" s="1"/>
  <c r="A57" i="71" s="1"/>
  <c r="A58" i="71" s="1"/>
  <c r="A59" i="71" s="1"/>
  <c r="A60" i="71" s="1"/>
  <c r="A61" i="71" s="1"/>
  <c r="A62" i="71" s="1"/>
  <c r="A63" i="71" s="1"/>
  <c r="A65" i="71" s="1"/>
  <c r="E45" i="65"/>
  <c r="I60" i="65"/>
  <c r="I63" i="65" s="1"/>
  <c r="P84" i="65"/>
  <c r="C84" i="65" s="1"/>
  <c r="E9" i="65"/>
  <c r="E88" i="65"/>
  <c r="E41" i="57"/>
  <c r="E42" i="57" s="1"/>
  <c r="E45" i="57" s="1"/>
  <c r="C15" i="71"/>
  <c r="J85" i="65"/>
  <c r="K85" i="65" s="1"/>
  <c r="E136" i="65"/>
  <c r="E48" i="57"/>
  <c r="E51" i="57" s="1"/>
  <c r="G79" i="65"/>
  <c r="H79" i="65" s="1"/>
  <c r="F82" i="65"/>
  <c r="E202" i="57"/>
  <c r="E205" i="57" s="1"/>
  <c r="E37" i="58"/>
  <c r="F9" i="65"/>
  <c r="E106" i="65"/>
  <c r="E76" i="65"/>
  <c r="F76" i="65"/>
  <c r="E82" i="65"/>
  <c r="K207" i="65"/>
  <c r="L207" i="65" s="1"/>
  <c r="M207" i="65" s="1"/>
  <c r="N207" i="65" s="1"/>
  <c r="O207" i="65" s="1"/>
  <c r="P207" i="65" s="1"/>
  <c r="C207" i="65" s="1"/>
  <c r="G21" i="65"/>
  <c r="F42" i="65"/>
  <c r="F45" i="65" s="1"/>
  <c r="E149" i="65"/>
  <c r="E21" i="65"/>
  <c r="E51" i="65"/>
  <c r="E69" i="65"/>
  <c r="H18" i="65"/>
  <c r="I18" i="65" s="1"/>
  <c r="J18" i="65" s="1"/>
  <c r="K18" i="65" s="1"/>
  <c r="L18" i="65" s="1"/>
  <c r="M18" i="65" s="1"/>
  <c r="N18" i="65" s="1"/>
  <c r="O18" i="65" s="1"/>
  <c r="H6" i="65"/>
  <c r="G33" i="65"/>
  <c r="G153" i="65"/>
  <c r="F15" i="65"/>
  <c r="G12" i="65"/>
  <c r="H12" i="65" s="1"/>
  <c r="F186" i="65"/>
  <c r="G183" i="65"/>
  <c r="G186" i="65" s="1"/>
  <c r="F159" i="65"/>
  <c r="E192" i="65"/>
  <c r="P47" i="57"/>
  <c r="C47" i="57" s="1"/>
  <c r="F33" i="65"/>
  <c r="F27" i="65"/>
  <c r="E201" i="65"/>
  <c r="F201" i="65" s="1"/>
  <c r="F204" i="65" s="1"/>
  <c r="G73" i="65"/>
  <c r="G76" i="65" s="1"/>
  <c r="E15" i="65"/>
  <c r="E39" i="65"/>
  <c r="F21" i="65"/>
  <c r="F142" i="65"/>
  <c r="G192" i="65"/>
  <c r="E33" i="65"/>
  <c r="H33" i="65"/>
  <c r="F155" i="65"/>
  <c r="G155" i="65" s="1"/>
  <c r="H155" i="65" s="1"/>
  <c r="I155" i="65" s="1"/>
  <c r="F192" i="65"/>
  <c r="G68" i="65"/>
  <c r="F69" i="65"/>
  <c r="F121" i="65"/>
  <c r="G133" i="65"/>
  <c r="F136" i="65"/>
  <c r="I48" i="65"/>
  <c r="J48" i="65" s="1"/>
  <c r="H51" i="65"/>
  <c r="F115" i="65"/>
  <c r="E118" i="65"/>
  <c r="G103" i="65"/>
  <c r="F106" i="65"/>
  <c r="F165" i="65"/>
  <c r="E168" i="65"/>
  <c r="F127" i="65"/>
  <c r="E130" i="65"/>
  <c r="E45" i="61"/>
  <c r="F42" i="61"/>
  <c r="F26" i="61"/>
  <c r="G26" i="61" s="1"/>
  <c r="H26" i="61" s="1"/>
  <c r="I26" i="61" s="1"/>
  <c r="J26" i="61" s="1"/>
  <c r="K26" i="61" s="1"/>
  <c r="L26" i="61" s="1"/>
  <c r="M26" i="61" s="1"/>
  <c r="N26" i="61" s="1"/>
  <c r="O26" i="61" s="1"/>
  <c r="P26" i="61" s="1"/>
  <c r="C26" i="61" s="1"/>
  <c r="H41" i="57"/>
  <c r="F171" i="65"/>
  <c r="E174" i="65"/>
  <c r="F97" i="65"/>
  <c r="E100" i="65"/>
  <c r="E51" i="61"/>
  <c r="F48" i="61"/>
  <c r="F162" i="65"/>
  <c r="G159" i="65"/>
  <c r="F51" i="65"/>
  <c r="G51" i="65"/>
  <c r="E186" i="65"/>
  <c r="C14" i="71"/>
  <c r="U196" i="71"/>
  <c r="V196" i="71" s="1"/>
  <c r="C17" i="71"/>
  <c r="C13" i="71"/>
  <c r="F88" i="65"/>
  <c r="G87" i="65"/>
  <c r="E204" i="65"/>
  <c r="G201" i="65"/>
  <c r="J60" i="65"/>
  <c r="H117" i="65"/>
  <c r="H99" i="65"/>
  <c r="H139" i="65"/>
  <c r="G142" i="65"/>
  <c r="I33" i="65"/>
  <c r="J30" i="65"/>
  <c r="H192" i="65"/>
  <c r="I191" i="65"/>
  <c r="N189" i="65"/>
  <c r="F195" i="65"/>
  <c r="E198" i="65"/>
  <c r="G109" i="65"/>
  <c r="F112" i="65"/>
  <c r="F177" i="65"/>
  <c r="E180" i="65"/>
  <c r="G38" i="65"/>
  <c r="F39" i="65"/>
  <c r="H24" i="65"/>
  <c r="G27" i="65"/>
  <c r="G15" i="65"/>
  <c r="K36" i="65"/>
  <c r="E112" i="65"/>
  <c r="D36" i="57"/>
  <c r="G209" i="65"/>
  <c r="F210" i="65"/>
  <c r="E210" i="65"/>
  <c r="D25" i="71"/>
  <c r="F149" i="65"/>
  <c r="G148" i="65"/>
  <c r="G56" i="65"/>
  <c r="F57" i="65"/>
  <c r="G93" i="65"/>
  <c r="F94" i="65"/>
  <c r="L32" i="65"/>
  <c r="J198" i="61"/>
  <c r="J203" i="65"/>
  <c r="J8" i="65"/>
  <c r="J167" i="65"/>
  <c r="I21" i="65"/>
  <c r="J20" i="65"/>
  <c r="L75" i="61"/>
  <c r="J174" i="57"/>
  <c r="J87" i="61"/>
  <c r="I173" i="65"/>
  <c r="M111" i="65"/>
  <c r="J141" i="65"/>
  <c r="G42" i="65"/>
  <c r="P18" i="53"/>
  <c r="N45" i="53"/>
  <c r="A66" i="71" l="1"/>
  <c r="A67" i="71" s="1"/>
  <c r="A68" i="71" s="1"/>
  <c r="A69" i="71" s="1"/>
  <c r="A70" i="71" s="1"/>
  <c r="A71" i="71" s="1"/>
  <c r="A72" i="71" s="1"/>
  <c r="A73" i="71" s="1"/>
  <c r="A74" i="71" s="1"/>
  <c r="H21" i="65"/>
  <c r="I51" i="65"/>
  <c r="F42" i="57"/>
  <c r="G82" i="65"/>
  <c r="F48" i="57"/>
  <c r="F51" i="57" s="1"/>
  <c r="H73" i="65"/>
  <c r="H76" i="65" s="1"/>
  <c r="F37" i="58"/>
  <c r="F201" i="57"/>
  <c r="F202" i="57" s="1"/>
  <c r="F205" i="57" s="1"/>
  <c r="I6" i="65"/>
  <c r="H9" i="65"/>
  <c r="H183" i="65"/>
  <c r="H186" i="65" s="1"/>
  <c r="F156" i="65"/>
  <c r="H153" i="65"/>
  <c r="G156" i="65"/>
  <c r="G121" i="65"/>
  <c r="F124" i="65"/>
  <c r="H68" i="65"/>
  <c r="G69" i="65"/>
  <c r="G165" i="65"/>
  <c r="F168" i="65"/>
  <c r="G106" i="65"/>
  <c r="H103" i="65"/>
  <c r="G115" i="65"/>
  <c r="F118" i="65"/>
  <c r="G136" i="65"/>
  <c r="H133" i="65"/>
  <c r="G162" i="65"/>
  <c r="H159" i="65"/>
  <c r="G48" i="61"/>
  <c r="F51" i="61"/>
  <c r="G97" i="65"/>
  <c r="F100" i="65"/>
  <c r="G171" i="65"/>
  <c r="F174" i="65"/>
  <c r="I41" i="57"/>
  <c r="I79" i="65"/>
  <c r="H82" i="65"/>
  <c r="G127" i="65"/>
  <c r="F130" i="65"/>
  <c r="G42" i="61"/>
  <c r="F45" i="61"/>
  <c r="H87" i="65"/>
  <c r="G88" i="65"/>
  <c r="K60" i="65"/>
  <c r="J63" i="65"/>
  <c r="I99" i="65"/>
  <c r="I117" i="65"/>
  <c r="H201" i="65"/>
  <c r="G204" i="65"/>
  <c r="K48" i="65"/>
  <c r="J51" i="65"/>
  <c r="I73" i="65"/>
  <c r="L36" i="65"/>
  <c r="H15" i="65"/>
  <c r="I12" i="65"/>
  <c r="H27" i="65"/>
  <c r="I24" i="65"/>
  <c r="H38" i="65"/>
  <c r="G39" i="65"/>
  <c r="G177" i="65"/>
  <c r="F180" i="65"/>
  <c r="H109" i="65"/>
  <c r="G112" i="65"/>
  <c r="G195" i="65"/>
  <c r="F198" i="65"/>
  <c r="O189" i="65"/>
  <c r="I192" i="65"/>
  <c r="J191" i="65"/>
  <c r="K30" i="65"/>
  <c r="J33" i="65"/>
  <c r="L85" i="65"/>
  <c r="I139" i="65"/>
  <c r="H142" i="65"/>
  <c r="D39" i="57"/>
  <c r="E36" i="57"/>
  <c r="H209" i="65"/>
  <c r="G210" i="65"/>
  <c r="J155" i="65"/>
  <c r="H42" i="65"/>
  <c r="G45" i="65"/>
  <c r="K141" i="65"/>
  <c r="N111" i="65"/>
  <c r="J173" i="65"/>
  <c r="K87" i="61"/>
  <c r="K174" i="57"/>
  <c r="K198" i="61"/>
  <c r="H93" i="65"/>
  <c r="G94" i="65"/>
  <c r="H56" i="65"/>
  <c r="G57" i="65"/>
  <c r="M75" i="61"/>
  <c r="K20" i="65"/>
  <c r="J21" i="65"/>
  <c r="K167" i="65"/>
  <c r="K8" i="65"/>
  <c r="P18" i="65"/>
  <c r="K203" i="65"/>
  <c r="M32" i="65"/>
  <c r="H148" i="65"/>
  <c r="G149" i="65"/>
  <c r="E25" i="71"/>
  <c r="A76" i="71" l="1"/>
  <c r="A77" i="71" s="1"/>
  <c r="A78" i="71" s="1"/>
  <c r="A79" i="71" s="1"/>
  <c r="A80" i="71" s="1"/>
  <c r="A81" i="71" s="1"/>
  <c r="A82" i="71" s="1"/>
  <c r="A83" i="71" s="1"/>
  <c r="G48" i="57"/>
  <c r="G51" i="57" s="1"/>
  <c r="F45" i="57"/>
  <c r="G42" i="57"/>
  <c r="J6" i="65"/>
  <c r="I9" i="65"/>
  <c r="G37" i="58"/>
  <c r="G201" i="57"/>
  <c r="G202" i="57" s="1"/>
  <c r="G205" i="57" s="1"/>
  <c r="I183" i="65"/>
  <c r="I186" i="65" s="1"/>
  <c r="I153" i="65"/>
  <c r="H156" i="65"/>
  <c r="I68" i="65"/>
  <c r="H69" i="65"/>
  <c r="H121" i="65"/>
  <c r="G124" i="65"/>
  <c r="H115" i="65"/>
  <c r="G118" i="65"/>
  <c r="G168" i="65"/>
  <c r="H165" i="65"/>
  <c r="I133" i="65"/>
  <c r="H136" i="65"/>
  <c r="H106" i="65"/>
  <c r="I103" i="65"/>
  <c r="H171" i="65"/>
  <c r="G174" i="65"/>
  <c r="H97" i="65"/>
  <c r="G100" i="65"/>
  <c r="G51" i="61"/>
  <c r="H48" i="61"/>
  <c r="G45" i="61"/>
  <c r="H42" i="61"/>
  <c r="G130" i="65"/>
  <c r="H127" i="65"/>
  <c r="J79" i="65"/>
  <c r="I82" i="65"/>
  <c r="J41" i="57"/>
  <c r="I159" i="65"/>
  <c r="H162" i="65"/>
  <c r="I87" i="65"/>
  <c r="H88" i="65"/>
  <c r="L48" i="65"/>
  <c r="K51" i="65"/>
  <c r="I201" i="65"/>
  <c r="H204" i="65"/>
  <c r="J117" i="65"/>
  <c r="L60" i="65"/>
  <c r="K63" i="65"/>
  <c r="J73" i="65"/>
  <c r="I76" i="65"/>
  <c r="J99" i="65"/>
  <c r="K191" i="65"/>
  <c r="J192" i="65"/>
  <c r="P189" i="65"/>
  <c r="J24" i="65"/>
  <c r="I27" i="65"/>
  <c r="J12" i="65"/>
  <c r="I15" i="65"/>
  <c r="M36" i="65"/>
  <c r="J139" i="65"/>
  <c r="I142" i="65"/>
  <c r="M85" i="65"/>
  <c r="L30" i="65"/>
  <c r="K33" i="65"/>
  <c r="G198" i="65"/>
  <c r="H195" i="65"/>
  <c r="H112" i="65"/>
  <c r="I109" i="65"/>
  <c r="H177" i="65"/>
  <c r="G180" i="65"/>
  <c r="I38" i="65"/>
  <c r="H39" i="65"/>
  <c r="E39" i="57"/>
  <c r="F36" i="57"/>
  <c r="I209" i="65"/>
  <c r="H210" i="65"/>
  <c r="I148" i="65"/>
  <c r="H149" i="65"/>
  <c r="N32" i="65"/>
  <c r="L203" i="65"/>
  <c r="L8" i="65"/>
  <c r="L167" i="65"/>
  <c r="L20" i="65"/>
  <c r="K21" i="65"/>
  <c r="N75" i="61"/>
  <c r="L198" i="61"/>
  <c r="L174" i="57"/>
  <c r="L87" i="61"/>
  <c r="K155" i="65"/>
  <c r="F25" i="71"/>
  <c r="C18" i="65"/>
  <c r="I56" i="65"/>
  <c r="H57" i="65"/>
  <c r="I93" i="65"/>
  <c r="H94" i="65"/>
  <c r="K173" i="65"/>
  <c r="O111" i="65"/>
  <c r="L141" i="65"/>
  <c r="I42" i="65"/>
  <c r="H45" i="65"/>
  <c r="A85" i="71" l="1"/>
  <c r="A86" i="71" s="1"/>
  <c r="A87" i="71" s="1"/>
  <c r="A88" i="71" s="1"/>
  <c r="A89" i="71" s="1"/>
  <c r="J183" i="65"/>
  <c r="K183" i="65" s="1"/>
  <c r="H48" i="57"/>
  <c r="H51" i="57" s="1"/>
  <c r="G45" i="57"/>
  <c r="H42" i="57"/>
  <c r="K6" i="65"/>
  <c r="J9" i="65"/>
  <c r="H37" i="58"/>
  <c r="H201" i="57"/>
  <c r="H202" i="57" s="1"/>
  <c r="H205" i="57" s="1"/>
  <c r="J153" i="65"/>
  <c r="I156" i="65"/>
  <c r="H124" i="65"/>
  <c r="I121" i="65"/>
  <c r="J68" i="65"/>
  <c r="I69" i="65"/>
  <c r="J133" i="65"/>
  <c r="I136" i="65"/>
  <c r="I115" i="65"/>
  <c r="H118" i="65"/>
  <c r="J103" i="65"/>
  <c r="I106" i="65"/>
  <c r="I165" i="65"/>
  <c r="H168" i="65"/>
  <c r="I127" i="65"/>
  <c r="H130" i="65"/>
  <c r="H45" i="61"/>
  <c r="I42" i="61"/>
  <c r="I48" i="61"/>
  <c r="H51" i="61"/>
  <c r="J159" i="65"/>
  <c r="I162" i="65"/>
  <c r="K41" i="57"/>
  <c r="J82" i="65"/>
  <c r="K79" i="65"/>
  <c r="I97" i="65"/>
  <c r="H100" i="65"/>
  <c r="I171" i="65"/>
  <c r="H174" i="65"/>
  <c r="J186" i="65"/>
  <c r="J87" i="65"/>
  <c r="I88" i="65"/>
  <c r="K99" i="65"/>
  <c r="K73" i="65"/>
  <c r="J76" i="65"/>
  <c r="M60" i="65"/>
  <c r="L63" i="65"/>
  <c r="K117" i="65"/>
  <c r="J201" i="65"/>
  <c r="I204" i="65"/>
  <c r="L51" i="65"/>
  <c r="M48" i="65"/>
  <c r="J109" i="65"/>
  <c r="I112" i="65"/>
  <c r="H198" i="65"/>
  <c r="I195" i="65"/>
  <c r="J38" i="65"/>
  <c r="I39" i="65"/>
  <c r="I177" i="65"/>
  <c r="H180" i="65"/>
  <c r="M30" i="65"/>
  <c r="L33" i="65"/>
  <c r="N85" i="65"/>
  <c r="K139" i="65"/>
  <c r="J142" i="65"/>
  <c r="N36" i="65"/>
  <c r="J15" i="65"/>
  <c r="K12" i="65"/>
  <c r="J27" i="65"/>
  <c r="K24" i="65"/>
  <c r="C189" i="65"/>
  <c r="L191" i="65"/>
  <c r="K192" i="65"/>
  <c r="F39" i="57"/>
  <c r="G36" i="57"/>
  <c r="J209" i="65"/>
  <c r="I210" i="65"/>
  <c r="I45" i="65"/>
  <c r="J42" i="65"/>
  <c r="M141" i="65"/>
  <c r="P111" i="65"/>
  <c r="J93" i="65"/>
  <c r="I94" i="65"/>
  <c r="J56" i="65"/>
  <c r="I57" i="65"/>
  <c r="G25" i="71"/>
  <c r="L155" i="65"/>
  <c r="M87" i="61"/>
  <c r="M174" i="57"/>
  <c r="M198" i="61"/>
  <c r="O75" i="61"/>
  <c r="M20" i="65"/>
  <c r="L21" i="65"/>
  <c r="M167" i="65"/>
  <c r="M8" i="65"/>
  <c r="O32" i="65"/>
  <c r="J148" i="65"/>
  <c r="I149" i="65"/>
  <c r="L173" i="65"/>
  <c r="M203" i="65"/>
  <c r="A91" i="71" l="1"/>
  <c r="A92" i="71" s="1"/>
  <c r="A93" i="71" s="1"/>
  <c r="A94" i="71" s="1"/>
  <c r="A95" i="71" s="1"/>
  <c r="I48" i="57"/>
  <c r="J48" i="57" s="1"/>
  <c r="H45" i="57"/>
  <c r="I42" i="57"/>
  <c r="I201" i="57"/>
  <c r="I202" i="57" s="1"/>
  <c r="I205" i="57" s="1"/>
  <c r="I37" i="58"/>
  <c r="L6" i="65"/>
  <c r="K9" i="65"/>
  <c r="K153" i="65"/>
  <c r="J156" i="65"/>
  <c r="J69" i="65"/>
  <c r="K68" i="65"/>
  <c r="I124" i="65"/>
  <c r="J121" i="65"/>
  <c r="J165" i="65"/>
  <c r="I168" i="65"/>
  <c r="J106" i="65"/>
  <c r="K103" i="65"/>
  <c r="J115" i="65"/>
  <c r="I118" i="65"/>
  <c r="K133" i="65"/>
  <c r="J136" i="65"/>
  <c r="K186" i="65"/>
  <c r="L183" i="65"/>
  <c r="J171" i="65"/>
  <c r="I174" i="65"/>
  <c r="J97" i="65"/>
  <c r="I100" i="65"/>
  <c r="L41" i="57"/>
  <c r="K159" i="65"/>
  <c r="J162" i="65"/>
  <c r="J42" i="61"/>
  <c r="I45" i="61"/>
  <c r="K82" i="65"/>
  <c r="L79" i="65"/>
  <c r="J48" i="61"/>
  <c r="I51" i="61"/>
  <c r="J127" i="65"/>
  <c r="I130" i="65"/>
  <c r="K87" i="65"/>
  <c r="J88" i="65"/>
  <c r="K201" i="65"/>
  <c r="J204" i="65"/>
  <c r="L117" i="65"/>
  <c r="N60" i="65"/>
  <c r="M63" i="65"/>
  <c r="L73" i="65"/>
  <c r="K76" i="65"/>
  <c r="M51" i="65"/>
  <c r="N48" i="65"/>
  <c r="L99" i="65"/>
  <c r="L24" i="65"/>
  <c r="K27" i="65"/>
  <c r="L12" i="65"/>
  <c r="K15" i="65"/>
  <c r="J51" i="57"/>
  <c r="K48" i="57"/>
  <c r="I198" i="65"/>
  <c r="J195" i="65"/>
  <c r="M191" i="65"/>
  <c r="L192" i="65"/>
  <c r="O36" i="65"/>
  <c r="L139" i="65"/>
  <c r="K142" i="65"/>
  <c r="O85" i="65"/>
  <c r="N30" i="65"/>
  <c r="M33" i="65"/>
  <c r="I180" i="65"/>
  <c r="J177" i="65"/>
  <c r="K38" i="65"/>
  <c r="J39" i="65"/>
  <c r="J112" i="65"/>
  <c r="K109" i="65"/>
  <c r="H36" i="57"/>
  <c r="G39" i="57"/>
  <c r="K209" i="65"/>
  <c r="J210" i="65"/>
  <c r="N203" i="65"/>
  <c r="N198" i="61"/>
  <c r="N174" i="57"/>
  <c r="N87" i="61"/>
  <c r="M155" i="65"/>
  <c r="K56" i="65"/>
  <c r="J57" i="65"/>
  <c r="J94" i="65"/>
  <c r="K93" i="65"/>
  <c r="C111" i="65"/>
  <c r="N141" i="65"/>
  <c r="M173" i="65"/>
  <c r="K148" i="65"/>
  <c r="J149" i="65"/>
  <c r="P32" i="65"/>
  <c r="N8" i="65"/>
  <c r="N167" i="65"/>
  <c r="N20" i="65"/>
  <c r="M21" i="65"/>
  <c r="P75" i="61"/>
  <c r="H25" i="71"/>
  <c r="J45" i="65"/>
  <c r="K42" i="65"/>
  <c r="I51" i="57" l="1"/>
  <c r="A97" i="71"/>
  <c r="A98" i="71" s="1"/>
  <c r="A99" i="71" s="1"/>
  <c r="A100" i="71" s="1"/>
  <c r="A101" i="71" s="1"/>
  <c r="I45" i="57"/>
  <c r="J42" i="57"/>
  <c r="M6" i="65"/>
  <c r="L9" i="65"/>
  <c r="J201" i="57"/>
  <c r="J202" i="57" s="1"/>
  <c r="J205" i="57" s="1"/>
  <c r="J37" i="58"/>
  <c r="L153" i="65"/>
  <c r="K156" i="65"/>
  <c r="K121" i="65"/>
  <c r="J124" i="65"/>
  <c r="K69" i="65"/>
  <c r="L68" i="65"/>
  <c r="K136" i="65"/>
  <c r="L133" i="65"/>
  <c r="K115" i="65"/>
  <c r="J118" i="65"/>
  <c r="K165" i="65"/>
  <c r="J168" i="65"/>
  <c r="L103" i="65"/>
  <c r="K106" i="65"/>
  <c r="J130" i="65"/>
  <c r="K127" i="65"/>
  <c r="J51" i="61"/>
  <c r="K48" i="61"/>
  <c r="M79" i="65"/>
  <c r="L82" i="65"/>
  <c r="L186" i="65"/>
  <c r="M183" i="65"/>
  <c r="J45" i="61"/>
  <c r="K42" i="61"/>
  <c r="K162" i="65"/>
  <c r="L159" i="65"/>
  <c r="M41" i="57"/>
  <c r="K97" i="65"/>
  <c r="J100" i="65"/>
  <c r="K171" i="65"/>
  <c r="J174" i="65"/>
  <c r="L87" i="65"/>
  <c r="K88" i="65"/>
  <c r="M73" i="65"/>
  <c r="L76" i="65"/>
  <c r="O60" i="65"/>
  <c r="N63" i="65"/>
  <c r="L201" i="65"/>
  <c r="K204" i="65"/>
  <c r="M99" i="65"/>
  <c r="O48" i="65"/>
  <c r="N51" i="65"/>
  <c r="M117" i="65"/>
  <c r="L109" i="65"/>
  <c r="K112" i="65"/>
  <c r="J180" i="65"/>
  <c r="K177" i="65"/>
  <c r="J198" i="65"/>
  <c r="K195" i="65"/>
  <c r="K51" i="57"/>
  <c r="L48" i="57"/>
  <c r="L38" i="65"/>
  <c r="K39" i="65"/>
  <c r="O30" i="65"/>
  <c r="N33" i="65"/>
  <c r="P85" i="65"/>
  <c r="M139" i="65"/>
  <c r="L142" i="65"/>
  <c r="P36" i="65"/>
  <c r="N191" i="65"/>
  <c r="M192" i="65"/>
  <c r="L15" i="65"/>
  <c r="M12" i="65"/>
  <c r="L27" i="65"/>
  <c r="M24" i="65"/>
  <c r="H39" i="57"/>
  <c r="I36" i="57"/>
  <c r="K210" i="65"/>
  <c r="L209" i="65"/>
  <c r="K45" i="65"/>
  <c r="L42" i="65"/>
  <c r="I25" i="71"/>
  <c r="C75" i="61"/>
  <c r="O20" i="65"/>
  <c r="N21" i="65"/>
  <c r="O8" i="65"/>
  <c r="L148" i="65"/>
  <c r="K149" i="65"/>
  <c r="L56" i="65"/>
  <c r="K57" i="65"/>
  <c r="N155" i="65"/>
  <c r="O87" i="61"/>
  <c r="O174" i="57"/>
  <c r="O198" i="61"/>
  <c r="O203" i="65"/>
  <c r="O167" i="65"/>
  <c r="C32" i="65"/>
  <c r="N173" i="65"/>
  <c r="O141" i="65"/>
  <c r="L93" i="65"/>
  <c r="K94" i="65"/>
  <c r="A103" i="71" l="1"/>
  <c r="A104" i="71" s="1"/>
  <c r="A105" i="71" s="1"/>
  <c r="A106" i="71" s="1"/>
  <c r="A107" i="71" s="1"/>
  <c r="A108" i="71" s="1"/>
  <c r="A109" i="71" s="1"/>
  <c r="A111" i="71" s="1"/>
  <c r="A112" i="71" s="1"/>
  <c r="A113" i="71" s="1"/>
  <c r="J45" i="57"/>
  <c r="K42" i="57"/>
  <c r="N6" i="65"/>
  <c r="M9" i="65"/>
  <c r="K201" i="57"/>
  <c r="K202" i="57" s="1"/>
  <c r="K205" i="57" s="1"/>
  <c r="K37" i="58"/>
  <c r="M153" i="65"/>
  <c r="L156" i="65"/>
  <c r="L121" i="65"/>
  <c r="K124" i="65"/>
  <c r="M68" i="65"/>
  <c r="L69" i="65"/>
  <c r="M103" i="65"/>
  <c r="L106" i="65"/>
  <c r="L165" i="65"/>
  <c r="K168" i="65"/>
  <c r="L115" i="65"/>
  <c r="K118" i="65"/>
  <c r="M133" i="65"/>
  <c r="L136" i="65"/>
  <c r="L171" i="65"/>
  <c r="K174" i="65"/>
  <c r="L97" i="65"/>
  <c r="K100" i="65"/>
  <c r="O41" i="57"/>
  <c r="N41" i="57"/>
  <c r="M82" i="65"/>
  <c r="N79" i="65"/>
  <c r="M159" i="65"/>
  <c r="L162" i="65"/>
  <c r="L42" i="61"/>
  <c r="K45" i="61"/>
  <c r="M186" i="65"/>
  <c r="N183" i="65"/>
  <c r="K51" i="61"/>
  <c r="L48" i="61"/>
  <c r="K130" i="65"/>
  <c r="L127" i="65"/>
  <c r="M87" i="65"/>
  <c r="L88" i="65"/>
  <c r="P48" i="65"/>
  <c r="O51" i="65"/>
  <c r="M201" i="65"/>
  <c r="L204" i="65"/>
  <c r="O63" i="65"/>
  <c r="P60" i="65"/>
  <c r="M76" i="65"/>
  <c r="N73" i="65"/>
  <c r="N117" i="65"/>
  <c r="N99" i="65"/>
  <c r="M27" i="65"/>
  <c r="N24" i="65"/>
  <c r="M15" i="65"/>
  <c r="N12" i="65"/>
  <c r="L51" i="57"/>
  <c r="M48" i="57"/>
  <c r="L195" i="65"/>
  <c r="K198" i="65"/>
  <c r="L177" i="65"/>
  <c r="K180" i="65"/>
  <c r="O191" i="65"/>
  <c r="N192" i="65"/>
  <c r="C36" i="65"/>
  <c r="N139" i="65"/>
  <c r="M142" i="65"/>
  <c r="C85" i="65"/>
  <c r="P30" i="65"/>
  <c r="O33" i="65"/>
  <c r="M38" i="65"/>
  <c r="L39" i="65"/>
  <c r="M109" i="65"/>
  <c r="L112" i="65"/>
  <c r="I39" i="57"/>
  <c r="J36" i="57"/>
  <c r="M209" i="65"/>
  <c r="L210" i="65"/>
  <c r="M93" i="65"/>
  <c r="L94" i="65"/>
  <c r="P141" i="65"/>
  <c r="P198" i="61"/>
  <c r="P174" i="57"/>
  <c r="P87" i="61"/>
  <c r="O173" i="65"/>
  <c r="P167" i="65"/>
  <c r="P203" i="65"/>
  <c r="O155" i="65"/>
  <c r="L57" i="65"/>
  <c r="M56" i="65"/>
  <c r="M148" i="65"/>
  <c r="L149" i="65"/>
  <c r="P8" i="65"/>
  <c r="P20" i="65"/>
  <c r="O21" i="65"/>
  <c r="J25" i="71"/>
  <c r="L45" i="65"/>
  <c r="M42" i="65"/>
  <c r="A115" i="71" l="1"/>
  <c r="A116" i="71" s="1"/>
  <c r="A117" i="71" s="1"/>
  <c r="A118" i="71" s="1"/>
  <c r="A119" i="71" s="1"/>
  <c r="A120" i="71" s="1"/>
  <c r="A121" i="71" s="1"/>
  <c r="A122" i="71" s="1"/>
  <c r="P41" i="57"/>
  <c r="C41" i="57" s="1"/>
  <c r="K45" i="57"/>
  <c r="L42" i="57"/>
  <c r="L37" i="58"/>
  <c r="L201" i="57"/>
  <c r="L202" i="57" s="1"/>
  <c r="L205" i="57" s="1"/>
  <c r="O6" i="65"/>
  <c r="N9" i="65"/>
  <c r="N153" i="65"/>
  <c r="M156" i="65"/>
  <c r="M69" i="65"/>
  <c r="N68" i="65"/>
  <c r="L124" i="65"/>
  <c r="M121" i="65"/>
  <c r="M136" i="65"/>
  <c r="N133" i="65"/>
  <c r="M115" i="65"/>
  <c r="L118" i="65"/>
  <c r="M165" i="65"/>
  <c r="L168" i="65"/>
  <c r="N103" i="65"/>
  <c r="M106" i="65"/>
  <c r="M97" i="65"/>
  <c r="L100" i="65"/>
  <c r="M171" i="65"/>
  <c r="L174" i="65"/>
  <c r="M127" i="65"/>
  <c r="L130" i="65"/>
  <c r="M48" i="61"/>
  <c r="L51" i="61"/>
  <c r="N186" i="65"/>
  <c r="O183" i="65"/>
  <c r="M42" i="61"/>
  <c r="L45" i="61"/>
  <c r="M162" i="65"/>
  <c r="N159" i="65"/>
  <c r="N82" i="65"/>
  <c r="O79" i="65"/>
  <c r="N87" i="65"/>
  <c r="M88" i="65"/>
  <c r="N201" i="65"/>
  <c r="M204" i="65"/>
  <c r="C48" i="65"/>
  <c r="C51" i="65" s="1"/>
  <c r="P51" i="65"/>
  <c r="O99" i="65"/>
  <c r="O117" i="65"/>
  <c r="N76" i="65"/>
  <c r="O73" i="65"/>
  <c r="P63" i="65"/>
  <c r="C60" i="65"/>
  <c r="C63" i="65" s="1"/>
  <c r="N109" i="65"/>
  <c r="M112" i="65"/>
  <c r="N38" i="65"/>
  <c r="M39" i="65"/>
  <c r="C30" i="65"/>
  <c r="C33" i="65" s="1"/>
  <c r="P33" i="65"/>
  <c r="O139" i="65"/>
  <c r="N142" i="65"/>
  <c r="P191" i="65"/>
  <c r="O192" i="65"/>
  <c r="L180" i="65"/>
  <c r="M177" i="65"/>
  <c r="L198" i="65"/>
  <c r="M195" i="65"/>
  <c r="M51" i="57"/>
  <c r="N48" i="57"/>
  <c r="N15" i="65"/>
  <c r="O12" i="65"/>
  <c r="N27" i="65"/>
  <c r="O24" i="65"/>
  <c r="J39" i="57"/>
  <c r="K36" i="57"/>
  <c r="M210" i="65"/>
  <c r="N209" i="65"/>
  <c r="M45" i="65"/>
  <c r="N45" i="65" s="1"/>
  <c r="N42" i="65"/>
  <c r="O42" i="65" s="1"/>
  <c r="K25" i="71"/>
  <c r="C20" i="65"/>
  <c r="C21" i="65" s="1"/>
  <c r="P21" i="65"/>
  <c r="C8" i="65"/>
  <c r="N148" i="65"/>
  <c r="M149" i="65"/>
  <c r="P155" i="65"/>
  <c r="C167" i="65"/>
  <c r="C87" i="61"/>
  <c r="C174" i="57"/>
  <c r="C198" i="61"/>
  <c r="C141" i="65"/>
  <c r="N93" i="65"/>
  <c r="M94" i="65"/>
  <c r="N56" i="65"/>
  <c r="M57" i="65"/>
  <c r="C203" i="65"/>
  <c r="P173" i="65"/>
  <c r="A124" i="71" l="1"/>
  <c r="A125" i="71" s="1"/>
  <c r="A126" i="71" s="1"/>
  <c r="A127" i="71" s="1"/>
  <c r="L45" i="57"/>
  <c r="M42" i="57"/>
  <c r="P6" i="65"/>
  <c r="O9" i="65"/>
  <c r="M37" i="58"/>
  <c r="M201" i="57"/>
  <c r="M202" i="57" s="1"/>
  <c r="M205" i="57" s="1"/>
  <c r="O153" i="65"/>
  <c r="N156" i="65"/>
  <c r="M124" i="65"/>
  <c r="N121" i="65"/>
  <c r="O68" i="65"/>
  <c r="N69" i="65"/>
  <c r="O103" i="65"/>
  <c r="N106" i="65"/>
  <c r="N165" i="65"/>
  <c r="M168" i="65"/>
  <c r="N115" i="65"/>
  <c r="M118" i="65"/>
  <c r="N136" i="65"/>
  <c r="O133" i="65"/>
  <c r="M45" i="61"/>
  <c r="N42" i="61"/>
  <c r="N48" i="61"/>
  <c r="M51" i="61"/>
  <c r="N127" i="65"/>
  <c r="M130" i="65"/>
  <c r="N171" i="65"/>
  <c r="M174" i="65"/>
  <c r="N97" i="65"/>
  <c r="M100" i="65"/>
  <c r="P79" i="65"/>
  <c r="O82" i="65"/>
  <c r="N162" i="65"/>
  <c r="O159" i="65"/>
  <c r="P183" i="65"/>
  <c r="O186" i="65"/>
  <c r="O87" i="65"/>
  <c r="N88" i="65"/>
  <c r="P117" i="65"/>
  <c r="P99" i="65"/>
  <c r="O201" i="65"/>
  <c r="N204" i="65"/>
  <c r="O76" i="65"/>
  <c r="P73" i="65"/>
  <c r="O27" i="65"/>
  <c r="P24" i="65"/>
  <c r="O15" i="65"/>
  <c r="P12" i="65"/>
  <c r="O48" i="57"/>
  <c r="N51" i="57"/>
  <c r="C191" i="65"/>
  <c r="C192" i="65" s="1"/>
  <c r="P192" i="65"/>
  <c r="P139" i="65"/>
  <c r="O142" i="65"/>
  <c r="O38" i="65"/>
  <c r="N39" i="65"/>
  <c r="O109" i="65"/>
  <c r="N112" i="65"/>
  <c r="N195" i="65"/>
  <c r="M198" i="65"/>
  <c r="M180" i="65"/>
  <c r="N177" i="65"/>
  <c r="K39" i="57"/>
  <c r="L36" i="57"/>
  <c r="O209" i="65"/>
  <c r="N210" i="65"/>
  <c r="C173" i="65"/>
  <c r="O56" i="65"/>
  <c r="N57" i="65"/>
  <c r="N94" i="65"/>
  <c r="O93" i="65"/>
  <c r="C155" i="65"/>
  <c r="O148" i="65"/>
  <c r="N149" i="65"/>
  <c r="L25" i="71"/>
  <c r="P42" i="65"/>
  <c r="O45" i="65"/>
  <c r="A129" i="71" l="1"/>
  <c r="A130" i="71" s="1"/>
  <c r="A131" i="71" s="1"/>
  <c r="A132" i="71" s="1"/>
  <c r="A133" i="71" s="1"/>
  <c r="A134" i="71" s="1"/>
  <c r="A135" i="71" s="1"/>
  <c r="A136" i="71" s="1"/>
  <c r="M45" i="57"/>
  <c r="N42" i="57"/>
  <c r="N201" i="57"/>
  <c r="N37" i="58"/>
  <c r="O201" i="57" s="1"/>
  <c r="C6" i="65"/>
  <c r="C9" i="65" s="1"/>
  <c r="P9" i="65"/>
  <c r="P153" i="65"/>
  <c r="O156" i="65"/>
  <c r="O69" i="65"/>
  <c r="P68" i="65"/>
  <c r="O121" i="65"/>
  <c r="N124" i="65"/>
  <c r="O115" i="65"/>
  <c r="N118" i="65"/>
  <c r="O165" i="65"/>
  <c r="N168" i="65"/>
  <c r="O106" i="65"/>
  <c r="P103" i="65"/>
  <c r="P133" i="65"/>
  <c r="O136" i="65"/>
  <c r="O162" i="65"/>
  <c r="P159" i="65"/>
  <c r="O97" i="65"/>
  <c r="N100" i="65"/>
  <c r="O171" i="65"/>
  <c r="N174" i="65"/>
  <c r="O127" i="65"/>
  <c r="N130" i="65"/>
  <c r="N51" i="61"/>
  <c r="O48" i="61"/>
  <c r="C183" i="65"/>
  <c r="C186" i="65" s="1"/>
  <c r="P186" i="65"/>
  <c r="P82" i="65"/>
  <c r="C79" i="65"/>
  <c r="C82" i="65" s="1"/>
  <c r="O42" i="61"/>
  <c r="N45" i="61"/>
  <c r="P87" i="65"/>
  <c r="O88" i="65"/>
  <c r="P201" i="65"/>
  <c r="O204" i="65"/>
  <c r="C117" i="65"/>
  <c r="C73" i="65"/>
  <c r="C76" i="65" s="1"/>
  <c r="P76" i="65"/>
  <c r="C99" i="65"/>
  <c r="O195" i="65"/>
  <c r="N198" i="65"/>
  <c r="P109" i="65"/>
  <c r="O112" i="65"/>
  <c r="P38" i="65"/>
  <c r="O39" i="65"/>
  <c r="C139" i="65"/>
  <c r="C142" i="65" s="1"/>
  <c r="P142" i="65"/>
  <c r="O51" i="57"/>
  <c r="P48" i="57"/>
  <c r="N180" i="65"/>
  <c r="O177" i="65"/>
  <c r="C12" i="65"/>
  <c r="C15" i="65" s="1"/>
  <c r="P15" i="65"/>
  <c r="C24" i="65"/>
  <c r="C27" i="65" s="1"/>
  <c r="P27" i="65"/>
  <c r="L39" i="57"/>
  <c r="M36" i="57"/>
  <c r="P209" i="65"/>
  <c r="O210" i="65"/>
  <c r="P45" i="65"/>
  <c r="C42" i="65"/>
  <c r="C45" i="65" s="1"/>
  <c r="P93" i="65"/>
  <c r="O94" i="65"/>
  <c r="M25" i="71"/>
  <c r="P148" i="65"/>
  <c r="O149" i="65"/>
  <c r="P56" i="65"/>
  <c r="O57" i="65"/>
  <c r="A137" i="71" l="1"/>
  <c r="N45" i="57"/>
  <c r="O42" i="57"/>
  <c r="P201" i="57"/>
  <c r="C201" i="57" s="1"/>
  <c r="N202" i="57"/>
  <c r="C153" i="65"/>
  <c r="C156" i="65" s="1"/>
  <c r="P156" i="65"/>
  <c r="P121" i="65"/>
  <c r="O124" i="65"/>
  <c r="P69" i="65"/>
  <c r="C68" i="65"/>
  <c r="C69" i="65" s="1"/>
  <c r="C133" i="65"/>
  <c r="C136" i="65" s="1"/>
  <c r="P136" i="65"/>
  <c r="P165" i="65"/>
  <c r="O168" i="65"/>
  <c r="P115" i="65"/>
  <c r="O118" i="65"/>
  <c r="C103" i="65"/>
  <c r="C106" i="65" s="1"/>
  <c r="P106" i="65"/>
  <c r="O130" i="65"/>
  <c r="P127" i="65"/>
  <c r="P171" i="65"/>
  <c r="O174" i="65"/>
  <c r="P97" i="65"/>
  <c r="O100" i="65"/>
  <c r="O45" i="61"/>
  <c r="P42" i="61"/>
  <c r="O51" i="61"/>
  <c r="P48" i="61"/>
  <c r="C159" i="65"/>
  <c r="C162" i="65" s="1"/>
  <c r="P162" i="65"/>
  <c r="C87" i="65"/>
  <c r="C88" i="65" s="1"/>
  <c r="P88" i="65"/>
  <c r="C201" i="65"/>
  <c r="C204" i="65" s="1"/>
  <c r="P204" i="65"/>
  <c r="P177" i="65"/>
  <c r="O180" i="65"/>
  <c r="C48" i="57"/>
  <c r="C51" i="57" s="1"/>
  <c r="P51" i="57"/>
  <c r="C38" i="65"/>
  <c r="C39" i="65" s="1"/>
  <c r="P39" i="65"/>
  <c r="C109" i="65"/>
  <c r="C112" i="65" s="1"/>
  <c r="P112" i="65"/>
  <c r="O198" i="65"/>
  <c r="P195" i="65"/>
  <c r="M39" i="57"/>
  <c r="N36" i="57"/>
  <c r="C209" i="65"/>
  <c r="C210" i="65" s="1"/>
  <c r="P210" i="65"/>
  <c r="C56" i="65"/>
  <c r="C57" i="65" s="1"/>
  <c r="P57" i="65"/>
  <c r="C148" i="65"/>
  <c r="C149" i="65" s="1"/>
  <c r="P149" i="65"/>
  <c r="N25" i="71"/>
  <c r="C93" i="65"/>
  <c r="C94" i="65" s="1"/>
  <c r="P94" i="65"/>
  <c r="A139" i="71" l="1"/>
  <c r="A141" i="71" s="1"/>
  <c r="A142" i="71" s="1"/>
  <c r="A143" i="71" s="1"/>
  <c r="P42" i="57"/>
  <c r="O45" i="57"/>
  <c r="N205" i="57"/>
  <c r="O202" i="57"/>
  <c r="P124" i="65"/>
  <c r="C121" i="65"/>
  <c r="C124" i="65" s="1"/>
  <c r="C115" i="65"/>
  <c r="C118" i="65" s="1"/>
  <c r="P118" i="65"/>
  <c r="C165" i="65"/>
  <c r="C168" i="65" s="1"/>
  <c r="P168" i="65"/>
  <c r="P51" i="61"/>
  <c r="C48" i="61"/>
  <c r="C51" i="61" s="1"/>
  <c r="C42" i="61"/>
  <c r="C45" i="61" s="1"/>
  <c r="P45" i="61"/>
  <c r="C97" i="65"/>
  <c r="C100" i="65" s="1"/>
  <c r="P100" i="65"/>
  <c r="C171" i="65"/>
  <c r="C174" i="65" s="1"/>
  <c r="P174" i="65"/>
  <c r="C127" i="65"/>
  <c r="C130" i="65" s="1"/>
  <c r="P130" i="65"/>
  <c r="P198" i="65"/>
  <c r="C195" i="65"/>
  <c r="C198" i="65" s="1"/>
  <c r="P180" i="65"/>
  <c r="C177" i="65"/>
  <c r="C180" i="65" s="1"/>
  <c r="N39" i="57"/>
  <c r="O36" i="57"/>
  <c r="A145" i="71" l="1"/>
  <c r="A147" i="71" s="1"/>
  <c r="A148" i="71" s="1"/>
  <c r="A149" i="71" s="1"/>
  <c r="A150" i="71" s="1"/>
  <c r="A151" i="71" s="1"/>
  <c r="A152" i="71" s="1"/>
  <c r="A153" i="71" s="1"/>
  <c r="A154" i="71" s="1"/>
  <c r="A155" i="71" s="1"/>
  <c r="A156" i="71" s="1"/>
  <c r="A157" i="71" s="1"/>
  <c r="A158" i="71" s="1"/>
  <c r="C42" i="57"/>
  <c r="C45" i="57" s="1"/>
  <c r="P45" i="57"/>
  <c r="O205" i="57"/>
  <c r="P202" i="57"/>
  <c r="P36" i="57"/>
  <c r="O39" i="57"/>
  <c r="A160" i="71" l="1"/>
  <c r="A161" i="71" s="1"/>
  <c r="A162" i="71" s="1"/>
  <c r="A163" i="71" s="1"/>
  <c r="A164" i="71" s="1"/>
  <c r="A165" i="71" s="1"/>
  <c r="A166" i="71" s="1"/>
  <c r="A167" i="71" s="1"/>
  <c r="A168" i="71" s="1"/>
  <c r="A169" i="71" s="1"/>
  <c r="A170" i="71" s="1"/>
  <c r="A171" i="71" s="1"/>
  <c r="A172" i="71" s="1"/>
  <c r="A173" i="71" s="1"/>
  <c r="A174" i="71" s="1"/>
  <c r="A175" i="71" s="1"/>
  <c r="A176" i="71" s="1"/>
  <c r="C202" i="57"/>
  <c r="C205" i="57" s="1"/>
  <c r="P205" i="57"/>
  <c r="P39" i="57"/>
  <c r="C36" i="57"/>
  <c r="C39" i="57" s="1"/>
  <c r="A178" i="71" l="1"/>
  <c r="A179" i="71" s="1"/>
  <c r="A180" i="71" s="1"/>
  <c r="A181" i="71" s="1"/>
  <c r="B37" i="60" l="1"/>
  <c r="B37" i="59" s="1"/>
  <c r="C37" i="60"/>
  <c r="D37" i="60" s="1"/>
  <c r="D201" i="61" l="1"/>
  <c r="E37" i="60"/>
  <c r="F201" i="61" s="1"/>
  <c r="D202" i="61"/>
  <c r="D205" i="61" s="1"/>
  <c r="E201" i="61"/>
  <c r="F37" i="60" l="1"/>
  <c r="E202" i="61"/>
  <c r="E205" i="61" s="1"/>
  <c r="F202" i="61" l="1"/>
  <c r="G201" i="61"/>
  <c r="G37" i="60"/>
  <c r="G202" i="61" l="1"/>
  <c r="F205" i="61"/>
  <c r="H37" i="60"/>
  <c r="H201" i="61"/>
  <c r="H202" i="61" s="1"/>
  <c r="G205" i="61"/>
  <c r="I201" i="61" l="1"/>
  <c r="I202" i="61" s="1"/>
  <c r="I37" i="60"/>
  <c r="H205" i="61"/>
  <c r="J201" i="61" l="1"/>
  <c r="J202" i="61" s="1"/>
  <c r="J37" i="60"/>
  <c r="I205" i="61"/>
  <c r="K37" i="60" l="1"/>
  <c r="K201" i="61"/>
  <c r="K202" i="61" s="1"/>
  <c r="J205" i="61"/>
  <c r="L37" i="60" l="1"/>
  <c r="L201" i="61"/>
  <c r="L202" i="61" s="1"/>
  <c r="K205" i="61"/>
  <c r="M37" i="60" l="1"/>
  <c r="N37" i="60" s="1"/>
  <c r="O201" i="61" s="1"/>
  <c r="M201" i="61"/>
  <c r="M202" i="61" s="1"/>
  <c r="L205" i="61"/>
  <c r="N201" i="61" l="1"/>
  <c r="P201" i="61" s="1"/>
  <c r="C201" i="61" s="1"/>
  <c r="M205" i="61"/>
  <c r="N202" i="61" l="1"/>
  <c r="N205" i="61" s="1"/>
  <c r="O202" i="61" l="1"/>
  <c r="O205" i="61" s="1"/>
  <c r="P202" i="61" l="1"/>
  <c r="P205" i="61" s="1"/>
  <c r="C202" i="61" l="1"/>
  <c r="C205" i="61" s="1"/>
  <c r="O195" i="61" l="1"/>
  <c r="K195" i="61"/>
  <c r="G195" i="61"/>
  <c r="M195" i="61"/>
  <c r="E195" i="61"/>
  <c r="L195" i="61"/>
  <c r="N195" i="61"/>
  <c r="J195" i="61"/>
  <c r="F195" i="61"/>
  <c r="I195" i="61"/>
  <c r="H195" i="61"/>
  <c r="O34" i="60"/>
  <c r="D183" i="61"/>
  <c r="D177" i="61"/>
  <c r="O31" i="60"/>
  <c r="D165" i="61"/>
  <c r="O29" i="60"/>
  <c r="D153" i="61"/>
  <c r="O22" i="60"/>
  <c r="D108" i="61"/>
  <c r="O15" i="60"/>
  <c r="D65" i="61"/>
  <c r="O9" i="60"/>
  <c r="D29" i="61"/>
  <c r="O8" i="60"/>
  <c r="D23" i="61"/>
  <c r="O36" i="60" l="1"/>
  <c r="D195" i="61"/>
  <c r="D184" i="61"/>
  <c r="P183" i="61"/>
  <c r="C183" i="61" s="1"/>
  <c r="D178" i="61"/>
  <c r="P177" i="61"/>
  <c r="C177" i="61" s="1"/>
  <c r="D166" i="61"/>
  <c r="P165" i="61"/>
  <c r="C165" i="61" s="1"/>
  <c r="D154" i="61"/>
  <c r="P153" i="61"/>
  <c r="C153" i="61" s="1"/>
  <c r="D109" i="61"/>
  <c r="P108" i="61"/>
  <c r="C108" i="61" s="1"/>
  <c r="D66" i="61"/>
  <c r="P65" i="61"/>
  <c r="C65" i="61" s="1"/>
  <c r="D30" i="61"/>
  <c r="P29" i="61"/>
  <c r="C29" i="61" s="1"/>
  <c r="D24" i="61"/>
  <c r="P23" i="61"/>
  <c r="C23" i="61" s="1"/>
  <c r="D196" i="61" l="1"/>
  <c r="P195" i="61"/>
  <c r="C195" i="61" s="1"/>
  <c r="D187" i="61"/>
  <c r="E184" i="61"/>
  <c r="D181" i="61"/>
  <c r="E178" i="61"/>
  <c r="E166" i="61"/>
  <c r="D169" i="61"/>
  <c r="E154" i="61"/>
  <c r="D157" i="61"/>
  <c r="D112" i="61"/>
  <c r="E109" i="61"/>
  <c r="D69" i="61"/>
  <c r="E66" i="61"/>
  <c r="D33" i="61"/>
  <c r="E30" i="61"/>
  <c r="E24" i="61"/>
  <c r="D27" i="61"/>
  <c r="D199" i="61" l="1"/>
  <c r="E196" i="61"/>
  <c r="E187" i="61"/>
  <c r="F184" i="61"/>
  <c r="E181" i="61"/>
  <c r="F178" i="61"/>
  <c r="F166" i="61"/>
  <c r="E169" i="61"/>
  <c r="F154" i="61"/>
  <c r="E157" i="61"/>
  <c r="F109" i="61"/>
  <c r="E112" i="61"/>
  <c r="E69" i="61"/>
  <c r="F66" i="61"/>
  <c r="E33" i="61"/>
  <c r="F30" i="61"/>
  <c r="F24" i="61"/>
  <c r="E27" i="61"/>
  <c r="F196" i="61" l="1"/>
  <c r="E199" i="61"/>
  <c r="G184" i="61"/>
  <c r="F187" i="61"/>
  <c r="G178" i="61"/>
  <c r="F181" i="61"/>
  <c r="G166" i="61"/>
  <c r="F169" i="61"/>
  <c r="G154" i="61"/>
  <c r="F157" i="61"/>
  <c r="G109" i="61"/>
  <c r="F112" i="61"/>
  <c r="F69" i="61"/>
  <c r="G66" i="61"/>
  <c r="G30" i="61"/>
  <c r="F33" i="61"/>
  <c r="G24" i="61"/>
  <c r="F27" i="61"/>
  <c r="F199" i="61" l="1"/>
  <c r="G196" i="61"/>
  <c r="G187" i="61"/>
  <c r="H184" i="61"/>
  <c r="G181" i="61"/>
  <c r="H178" i="61"/>
  <c r="H166" i="61"/>
  <c r="G169" i="61"/>
  <c r="H154" i="61"/>
  <c r="G157" i="61"/>
  <c r="H109" i="61"/>
  <c r="G112" i="61"/>
  <c r="G69" i="61"/>
  <c r="H66" i="61"/>
  <c r="G33" i="61"/>
  <c r="H30" i="61"/>
  <c r="H24" i="61"/>
  <c r="G27" i="61"/>
  <c r="G199" i="61" l="1"/>
  <c r="H196" i="61"/>
  <c r="I184" i="61"/>
  <c r="H187" i="61"/>
  <c r="I178" i="61"/>
  <c r="H181" i="61"/>
  <c r="I166" i="61"/>
  <c r="H169" i="61"/>
  <c r="H157" i="61"/>
  <c r="I154" i="61"/>
  <c r="I109" i="61"/>
  <c r="H112" i="61"/>
  <c r="I66" i="61"/>
  <c r="H69" i="61"/>
  <c r="I30" i="61"/>
  <c r="H33" i="61"/>
  <c r="H27" i="61"/>
  <c r="I24" i="61"/>
  <c r="H199" i="61" l="1"/>
  <c r="I196" i="61"/>
  <c r="J184" i="61"/>
  <c r="I187" i="61"/>
  <c r="J178" i="61"/>
  <c r="I181" i="61"/>
  <c r="I169" i="61"/>
  <c r="J166" i="61"/>
  <c r="J154" i="61"/>
  <c r="I157" i="61"/>
  <c r="I112" i="61"/>
  <c r="J109" i="61"/>
  <c r="J66" i="61"/>
  <c r="I69" i="61"/>
  <c r="J30" i="61"/>
  <c r="I33" i="61"/>
  <c r="I27" i="61"/>
  <c r="J24" i="61"/>
  <c r="I199" i="61" l="1"/>
  <c r="J196" i="61"/>
  <c r="K184" i="61"/>
  <c r="J187" i="61"/>
  <c r="J181" i="61"/>
  <c r="K178" i="61"/>
  <c r="J169" i="61"/>
  <c r="K166" i="61"/>
  <c r="J157" i="61"/>
  <c r="K154" i="61"/>
  <c r="K109" i="61"/>
  <c r="J112" i="61"/>
  <c r="J69" i="61"/>
  <c r="K66" i="61"/>
  <c r="J33" i="61"/>
  <c r="K30" i="61"/>
  <c r="J27" i="61"/>
  <c r="K24" i="61"/>
  <c r="J199" i="61" l="1"/>
  <c r="K196" i="61"/>
  <c r="K187" i="61"/>
  <c r="L184" i="61"/>
  <c r="K181" i="61"/>
  <c r="L178" i="61"/>
  <c r="K169" i="61"/>
  <c r="L166" i="61"/>
  <c r="K157" i="61"/>
  <c r="L154" i="61"/>
  <c r="L109" i="61"/>
  <c r="K112" i="61"/>
  <c r="K69" i="61"/>
  <c r="L66" i="61"/>
  <c r="L30" i="61"/>
  <c r="K33" i="61"/>
  <c r="L24" i="61"/>
  <c r="K27" i="61"/>
  <c r="K199" i="61" l="1"/>
  <c r="L196" i="61"/>
  <c r="L187" i="61"/>
  <c r="M184" i="61"/>
  <c r="M178" i="61"/>
  <c r="L181" i="61"/>
  <c r="L169" i="61"/>
  <c r="M166" i="61"/>
  <c r="L157" i="61"/>
  <c r="M154" i="61"/>
  <c r="M109" i="61"/>
  <c r="L112" i="61"/>
  <c r="M66" i="61"/>
  <c r="L69" i="61"/>
  <c r="M30" i="61"/>
  <c r="L33" i="61"/>
  <c r="L27" i="61"/>
  <c r="M24" i="61"/>
  <c r="L199" i="61" l="1"/>
  <c r="M196" i="61"/>
  <c r="M187" i="61"/>
  <c r="N184" i="61"/>
  <c r="M181" i="61"/>
  <c r="N178" i="61"/>
  <c r="N166" i="61"/>
  <c r="M169" i="61"/>
  <c r="N154" i="61"/>
  <c r="M157" i="61"/>
  <c r="N109" i="61"/>
  <c r="M112" i="61"/>
  <c r="N66" i="61"/>
  <c r="M69" i="61"/>
  <c r="M33" i="61"/>
  <c r="N30" i="61"/>
  <c r="N24" i="61"/>
  <c r="M27" i="61"/>
  <c r="M199" i="61" l="1"/>
  <c r="N196" i="61"/>
  <c r="O184" i="61"/>
  <c r="N187" i="61"/>
  <c r="N181" i="61"/>
  <c r="O178" i="61"/>
  <c r="O166" i="61"/>
  <c r="N169" i="61"/>
  <c r="N157" i="61"/>
  <c r="O154" i="61"/>
  <c r="O109" i="61"/>
  <c r="N112" i="61"/>
  <c r="O66" i="61"/>
  <c r="N69" i="61"/>
  <c r="O30" i="61"/>
  <c r="N33" i="61"/>
  <c r="N27" i="61"/>
  <c r="O24" i="61"/>
  <c r="N199" i="61" l="1"/>
  <c r="O196" i="61"/>
  <c r="P184" i="61"/>
  <c r="O187" i="61"/>
  <c r="P178" i="61"/>
  <c r="O181" i="61"/>
  <c r="O169" i="61"/>
  <c r="P166" i="61"/>
  <c r="O157" i="61"/>
  <c r="P154" i="61"/>
  <c r="P109" i="61"/>
  <c r="O112" i="61"/>
  <c r="O69" i="61"/>
  <c r="P66" i="61"/>
  <c r="O33" i="61"/>
  <c r="P30" i="61"/>
  <c r="P24" i="61"/>
  <c r="O27" i="61"/>
  <c r="P196" i="61" l="1"/>
  <c r="O199" i="61"/>
  <c r="P187" i="61"/>
  <c r="C184" i="61"/>
  <c r="C187" i="61" s="1"/>
  <c r="P181" i="61"/>
  <c r="C178" i="61"/>
  <c r="C181" i="61" s="1"/>
  <c r="P169" i="61"/>
  <c r="C166" i="61"/>
  <c r="C169" i="61" s="1"/>
  <c r="C154" i="61"/>
  <c r="C157" i="61" s="1"/>
  <c r="P157" i="61"/>
  <c r="P112" i="61"/>
  <c r="C109" i="61"/>
  <c r="C112" i="61" s="1"/>
  <c r="P69" i="61"/>
  <c r="C66" i="61"/>
  <c r="C69" i="61" s="1"/>
  <c r="C30" i="61"/>
  <c r="C33" i="61" s="1"/>
  <c r="P33" i="61"/>
  <c r="P27" i="61"/>
  <c r="C24" i="61"/>
  <c r="C27" i="61" s="1"/>
  <c r="C196" i="61" l="1"/>
  <c r="C199" i="61" s="1"/>
  <c r="P199" i="61"/>
  <c r="K10" i="60" l="1"/>
  <c r="L35" i="61" s="1"/>
  <c r="C10" i="60"/>
  <c r="D35" i="61" l="1"/>
  <c r="Q7" i="58"/>
  <c r="B7" i="58" s="1"/>
  <c r="B7" i="56" s="1"/>
  <c r="Q29" i="60"/>
  <c r="B29" i="60" s="1"/>
  <c r="B29" i="59" s="1"/>
  <c r="Q23" i="60"/>
  <c r="B23" i="60" s="1"/>
  <c r="Q25" i="60"/>
  <c r="B25" i="60" s="1"/>
  <c r="Q13" i="60"/>
  <c r="B13" i="60" s="1"/>
  <c r="Q26" i="60"/>
  <c r="B26" i="60" s="1"/>
  <c r="Q21" i="60"/>
  <c r="B21" i="60" s="1"/>
  <c r="Q9" i="58"/>
  <c r="B9" i="58" s="1"/>
  <c r="B9" i="56" s="1"/>
  <c r="Q28" i="60"/>
  <c r="B28" i="60" s="1"/>
  <c r="Q8" i="60"/>
  <c r="B8" i="60" s="1"/>
  <c r="B8" i="59" s="1"/>
  <c r="Q27" i="60"/>
  <c r="B27" i="60" s="1"/>
  <c r="Q30" i="60"/>
  <c r="B30" i="60" s="1"/>
  <c r="Q15" i="60"/>
  <c r="B15" i="60" s="1"/>
  <c r="B15" i="59" s="1"/>
  <c r="Q25" i="58"/>
  <c r="B25" i="58" s="1"/>
  <c r="B25" i="56" s="1"/>
  <c r="Q6" i="60"/>
  <c r="B6" i="60" s="1"/>
  <c r="Q24" i="60"/>
  <c r="B24" i="60" s="1"/>
  <c r="Q8" i="58"/>
  <c r="B8" i="58" s="1"/>
  <c r="B8" i="56" s="1"/>
  <c r="Q34" i="60"/>
  <c r="B34" i="60" s="1"/>
  <c r="B34" i="59" s="1"/>
  <c r="Q27" i="58"/>
  <c r="B27" i="58" s="1"/>
  <c r="B27" i="56" s="1"/>
  <c r="Q29" i="58"/>
  <c r="B29" i="58" s="1"/>
  <c r="B29" i="56" s="1"/>
  <c r="Q33" i="58"/>
  <c r="B33" i="58" s="1"/>
  <c r="B33" i="56" s="1"/>
  <c r="Q20" i="60"/>
  <c r="B20" i="60" s="1"/>
  <c r="Q32" i="60"/>
  <c r="B32" i="60" s="1"/>
  <c r="Q26" i="58"/>
  <c r="B26" i="58" s="1"/>
  <c r="B26" i="56" s="1"/>
  <c r="Q16" i="58"/>
  <c r="B16" i="58" s="1"/>
  <c r="B16" i="56" s="1"/>
  <c r="Q17" i="60"/>
  <c r="B17" i="60" s="1"/>
  <c r="Q22" i="60"/>
  <c r="B22" i="60" s="1"/>
  <c r="B22" i="59" s="1"/>
  <c r="Q19" i="58"/>
  <c r="B19" i="58" s="1"/>
  <c r="B19" i="56" s="1"/>
  <c r="Q20" i="58"/>
  <c r="B20" i="58" s="1"/>
  <c r="B20" i="56" s="1"/>
  <c r="Q35" i="58"/>
  <c r="B35" i="58" s="1"/>
  <c r="B35" i="56" s="1"/>
  <c r="Q9" i="60"/>
  <c r="B9" i="60" s="1"/>
  <c r="B9" i="59" s="1"/>
  <c r="Q34" i="58"/>
  <c r="B34" i="58" s="1"/>
  <c r="B34" i="56" s="1"/>
  <c r="Q17" i="58"/>
  <c r="B17" i="58" s="1"/>
  <c r="B17" i="56" s="1"/>
  <c r="Q22" i="58"/>
  <c r="B22" i="58" s="1"/>
  <c r="B22" i="56" s="1"/>
  <c r="Q18" i="58"/>
  <c r="B18" i="58" s="1"/>
  <c r="B18" i="56" s="1"/>
  <c r="Q35" i="60"/>
  <c r="B35" i="60" s="1"/>
  <c r="Q19" i="60"/>
  <c r="B19" i="60" s="1"/>
  <c r="B19" i="59" s="1"/>
  <c r="Q31" i="60"/>
  <c r="B31" i="60" s="1"/>
  <c r="B31" i="59" s="1"/>
  <c r="Q36" i="60"/>
  <c r="B36" i="60" s="1"/>
  <c r="B36" i="59" s="1"/>
  <c r="Q6" i="58"/>
  <c r="B6" i="58" s="1"/>
  <c r="B6" i="56" s="1"/>
  <c r="Q14" i="60"/>
  <c r="B14" i="60" s="1"/>
  <c r="Q24" i="58"/>
  <c r="B24" i="58" s="1"/>
  <c r="B24" i="56" s="1"/>
  <c r="Q15" i="58"/>
  <c r="B15" i="58" s="1"/>
  <c r="B15" i="56" s="1"/>
  <c r="Q30" i="58"/>
  <c r="B30" i="58" s="1"/>
  <c r="B30" i="56" s="1"/>
  <c r="Q5" i="58"/>
  <c r="Q18" i="60"/>
  <c r="B18" i="60" s="1"/>
  <c r="Q5" i="60"/>
  <c r="Q28" i="58"/>
  <c r="B28" i="58" s="1"/>
  <c r="B28" i="56" s="1"/>
  <c r="Q7" i="60"/>
  <c r="B7" i="60" s="1"/>
  <c r="Q32" i="58"/>
  <c r="B32" i="58" s="1"/>
  <c r="B32" i="56" s="1"/>
  <c r="Q31" i="58"/>
  <c r="B31" i="58" s="1"/>
  <c r="B31" i="56" s="1"/>
  <c r="Q10" i="60"/>
  <c r="B10" i="60" s="1"/>
  <c r="Q13" i="58"/>
  <c r="B13" i="58" s="1"/>
  <c r="B13" i="56" s="1"/>
  <c r="Q21" i="58"/>
  <c r="B21" i="58" s="1"/>
  <c r="B21" i="56" s="1"/>
  <c r="Q33" i="60"/>
  <c r="B33" i="60" s="1"/>
  <c r="B33" i="59" s="1"/>
  <c r="Q14" i="58"/>
  <c r="B14" i="58" s="1"/>
  <c r="B14" i="56" s="1"/>
  <c r="Q23" i="58"/>
  <c r="B23" i="58" s="1"/>
  <c r="B23" i="56" s="1"/>
  <c r="Q36" i="58"/>
  <c r="B36" i="58" s="1"/>
  <c r="B36" i="56" s="1"/>
  <c r="B5" i="60" l="1"/>
  <c r="B5" i="58"/>
  <c r="Q38" i="58"/>
  <c r="C16" i="60"/>
  <c r="Q16" i="60"/>
  <c r="B16" i="60" s="1"/>
  <c r="D36" i="61"/>
  <c r="D39" i="61" s="1"/>
  <c r="N16" i="60" l="1"/>
  <c r="O72" i="61" s="1"/>
  <c r="K16" i="60"/>
  <c r="L72" i="61" s="1"/>
  <c r="D16" i="60"/>
  <c r="E72" i="61" s="1"/>
  <c r="G16" i="60"/>
  <c r="H72" i="61" s="1"/>
  <c r="E16" i="60"/>
  <c r="F72" i="61" s="1"/>
  <c r="I16" i="60"/>
  <c r="J72" i="61" s="1"/>
  <c r="L16" i="60"/>
  <c r="M72" i="61" s="1"/>
  <c r="F16" i="60"/>
  <c r="G72" i="61" s="1"/>
  <c r="J16" i="60"/>
  <c r="K72" i="61" s="1"/>
  <c r="M16" i="60"/>
  <c r="N72" i="61" s="1"/>
  <c r="H16" i="60"/>
  <c r="I72" i="61" s="1"/>
  <c r="D72" i="61"/>
  <c r="B5" i="56"/>
  <c r="B38" i="56" s="1"/>
  <c r="B38" i="58"/>
  <c r="Q38" i="60"/>
  <c r="B38" i="60"/>
  <c r="B5" i="59"/>
  <c r="L6" i="58"/>
  <c r="F6" i="58"/>
  <c r="E6" i="58"/>
  <c r="K6" i="58"/>
  <c r="H6" i="58"/>
  <c r="D6" i="58"/>
  <c r="M6" i="58"/>
  <c r="J6" i="58"/>
  <c r="I6" i="58"/>
  <c r="G6" i="58"/>
  <c r="N6" i="58"/>
  <c r="C6" i="58"/>
  <c r="F8" i="58"/>
  <c r="G23" i="57" s="1"/>
  <c r="N8" i="58"/>
  <c r="O23" i="57" s="1"/>
  <c r="E8" i="58"/>
  <c r="F23" i="57" s="1"/>
  <c r="J8" i="58"/>
  <c r="K23" i="57" s="1"/>
  <c r="M8" i="58"/>
  <c r="N23" i="57" s="1"/>
  <c r="I8" i="58"/>
  <c r="J23" i="57" s="1"/>
  <c r="L8" i="58"/>
  <c r="M23" i="57" s="1"/>
  <c r="K8" i="58"/>
  <c r="L23" i="57" s="1"/>
  <c r="H8" i="58"/>
  <c r="I23" i="57" s="1"/>
  <c r="C8" i="58"/>
  <c r="G8" i="58"/>
  <c r="H23" i="57" s="1"/>
  <c r="D8" i="58"/>
  <c r="E23" i="57" s="1"/>
  <c r="L13" i="58"/>
  <c r="M53" i="57" s="1"/>
  <c r="E13" i="58"/>
  <c r="F53" i="57" s="1"/>
  <c r="C13" i="58"/>
  <c r="N13" i="58"/>
  <c r="O53" i="57" s="1"/>
  <c r="H13" i="58"/>
  <c r="I53" i="57" s="1"/>
  <c r="J13" i="58"/>
  <c r="K53" i="57" s="1"/>
  <c r="G13" i="58"/>
  <c r="H53" i="57" s="1"/>
  <c r="I13" i="58"/>
  <c r="J53" i="57" s="1"/>
  <c r="F13" i="58"/>
  <c r="G53" i="57" s="1"/>
  <c r="D13" i="58"/>
  <c r="E53" i="57" s="1"/>
  <c r="K13" i="58"/>
  <c r="L53" i="57" s="1"/>
  <c r="M13" i="58"/>
  <c r="N53" i="57" s="1"/>
  <c r="H15" i="58"/>
  <c r="I65" i="57" s="1"/>
  <c r="N15" i="58"/>
  <c r="O65" i="57" s="1"/>
  <c r="G15" i="58"/>
  <c r="H65" i="57" s="1"/>
  <c r="I15" i="58"/>
  <c r="J65" i="57" s="1"/>
  <c r="E15" i="58"/>
  <c r="F65" i="57" s="1"/>
  <c r="F15" i="58"/>
  <c r="G65" i="57" s="1"/>
  <c r="K15" i="58"/>
  <c r="L65" i="57" s="1"/>
  <c r="J15" i="58"/>
  <c r="K65" i="57" s="1"/>
  <c r="M15" i="58"/>
  <c r="N65" i="57" s="1"/>
  <c r="L15" i="58"/>
  <c r="M65" i="57" s="1"/>
  <c r="C15" i="58"/>
  <c r="D15" i="58"/>
  <c r="E65" i="57" s="1"/>
  <c r="D17" i="58"/>
  <c r="E78" i="57" s="1"/>
  <c r="M17" i="58"/>
  <c r="N78" i="57" s="1"/>
  <c r="G17" i="58"/>
  <c r="H78" i="57" s="1"/>
  <c r="K17" i="58"/>
  <c r="L78" i="57" s="1"/>
  <c r="F17" i="58"/>
  <c r="G78" i="57" s="1"/>
  <c r="H17" i="58"/>
  <c r="I78" i="57" s="1"/>
  <c r="E17" i="58"/>
  <c r="F78" i="57" s="1"/>
  <c r="N17" i="58"/>
  <c r="O78" i="57" s="1"/>
  <c r="C17" i="58"/>
  <c r="I17" i="58"/>
  <c r="J78" i="57" s="1"/>
  <c r="L17" i="58"/>
  <c r="M78" i="57" s="1"/>
  <c r="J17" i="58"/>
  <c r="K78" i="57" s="1"/>
  <c r="H19" i="58"/>
  <c r="I90" i="57" s="1"/>
  <c r="M19" i="58"/>
  <c r="N90" i="57" s="1"/>
  <c r="L19" i="58"/>
  <c r="M90" i="57" s="1"/>
  <c r="G19" i="58"/>
  <c r="H90" i="57" s="1"/>
  <c r="I19" i="58"/>
  <c r="J90" i="57" s="1"/>
  <c r="E19" i="58"/>
  <c r="F90" i="57" s="1"/>
  <c r="D19" i="58"/>
  <c r="E90" i="57" s="1"/>
  <c r="J19" i="58"/>
  <c r="K90" i="57" s="1"/>
  <c r="F19" i="58"/>
  <c r="G90" i="57" s="1"/>
  <c r="C19" i="58"/>
  <c r="K19" i="58"/>
  <c r="L90" i="57" s="1"/>
  <c r="N19" i="58"/>
  <c r="O90" i="57" s="1"/>
  <c r="H21" i="58"/>
  <c r="I102" i="57" s="1"/>
  <c r="I21" i="58"/>
  <c r="J102" i="57" s="1"/>
  <c r="G21" i="58"/>
  <c r="H102" i="57" s="1"/>
  <c r="C21" i="58"/>
  <c r="N21" i="58"/>
  <c r="O102" i="57" s="1"/>
  <c r="J21" i="58"/>
  <c r="K102" i="57" s="1"/>
  <c r="E21" i="58"/>
  <c r="F102" i="57" s="1"/>
  <c r="F21" i="58"/>
  <c r="G102" i="57" s="1"/>
  <c r="K21" i="58"/>
  <c r="L102" i="57" s="1"/>
  <c r="L21" i="58"/>
  <c r="M102" i="57" s="1"/>
  <c r="D21" i="58"/>
  <c r="E102" i="57" s="1"/>
  <c r="M21" i="58"/>
  <c r="N102" i="57" s="1"/>
  <c r="L23" i="58"/>
  <c r="M115" i="57" s="1"/>
  <c r="D23" i="58"/>
  <c r="E115" i="57" s="1"/>
  <c r="H23" i="58"/>
  <c r="I115" i="57" s="1"/>
  <c r="M23" i="58"/>
  <c r="N115" i="57" s="1"/>
  <c r="C23" i="58"/>
  <c r="K23" i="58"/>
  <c r="L115" i="57" s="1"/>
  <c r="F23" i="58"/>
  <c r="G115" i="57" s="1"/>
  <c r="J23" i="58"/>
  <c r="K115" i="57" s="1"/>
  <c r="N23" i="58"/>
  <c r="O115" i="57" s="1"/>
  <c r="I23" i="58"/>
  <c r="J115" i="57" s="1"/>
  <c r="E23" i="58"/>
  <c r="F115" i="57" s="1"/>
  <c r="G23" i="58"/>
  <c r="H115" i="57" s="1"/>
  <c r="L25" i="58"/>
  <c r="M127" i="57" s="1"/>
  <c r="E25" i="58"/>
  <c r="F127" i="57" s="1"/>
  <c r="H25" i="58"/>
  <c r="I127" i="57" s="1"/>
  <c r="I25" i="58"/>
  <c r="J127" i="57" s="1"/>
  <c r="D25" i="58"/>
  <c r="E127" i="57" s="1"/>
  <c r="M25" i="58"/>
  <c r="N127" i="57" s="1"/>
  <c r="C25" i="58"/>
  <c r="K25" i="58"/>
  <c r="L127" i="57" s="1"/>
  <c r="J25" i="58"/>
  <c r="K127" i="57" s="1"/>
  <c r="G25" i="58"/>
  <c r="H127" i="57" s="1"/>
  <c r="N25" i="58"/>
  <c r="O127" i="57" s="1"/>
  <c r="F25" i="58"/>
  <c r="G127" i="57" s="1"/>
  <c r="H27" i="58"/>
  <c r="I139" i="57" s="1"/>
  <c r="M27" i="58"/>
  <c r="N139" i="57" s="1"/>
  <c r="F27" i="58"/>
  <c r="G139" i="57" s="1"/>
  <c r="I27" i="58"/>
  <c r="J139" i="57" s="1"/>
  <c r="D27" i="58"/>
  <c r="E139" i="57" s="1"/>
  <c r="K27" i="58"/>
  <c r="L139" i="57" s="1"/>
  <c r="L27" i="58"/>
  <c r="M139" i="57" s="1"/>
  <c r="G27" i="58"/>
  <c r="H139" i="57" s="1"/>
  <c r="C27" i="58"/>
  <c r="J27" i="58"/>
  <c r="K139" i="57" s="1"/>
  <c r="N27" i="58"/>
  <c r="O139" i="57" s="1"/>
  <c r="E27" i="58"/>
  <c r="F139" i="57" s="1"/>
  <c r="D29" i="58"/>
  <c r="E153" i="57" s="1"/>
  <c r="C29" i="58"/>
  <c r="G29" i="58"/>
  <c r="H153" i="57" s="1"/>
  <c r="M29" i="58"/>
  <c r="N153" i="57" s="1"/>
  <c r="K29" i="58"/>
  <c r="L153" i="57" s="1"/>
  <c r="N29" i="58"/>
  <c r="O153" i="57" s="1"/>
  <c r="L29" i="58"/>
  <c r="M153" i="57" s="1"/>
  <c r="E29" i="58"/>
  <c r="F153" i="57" s="1"/>
  <c r="J29" i="58"/>
  <c r="K153" i="57" s="1"/>
  <c r="H29" i="58"/>
  <c r="I153" i="57" s="1"/>
  <c r="F29" i="58"/>
  <c r="G153" i="57" s="1"/>
  <c r="I29" i="58"/>
  <c r="J153" i="57" s="1"/>
  <c r="D31" i="58"/>
  <c r="E165" i="57" s="1"/>
  <c r="G31" i="58"/>
  <c r="H165" i="57" s="1"/>
  <c r="H31" i="58"/>
  <c r="I165" i="57" s="1"/>
  <c r="C31" i="58"/>
  <c r="L31" i="58"/>
  <c r="M165" i="57" s="1"/>
  <c r="M31" i="58"/>
  <c r="N165" i="57" s="1"/>
  <c r="E31" i="58"/>
  <c r="F165" i="57" s="1"/>
  <c r="J31" i="58"/>
  <c r="K165" i="57" s="1"/>
  <c r="I31" i="58"/>
  <c r="J165" i="57" s="1"/>
  <c r="F31" i="58"/>
  <c r="G165" i="57" s="1"/>
  <c r="N31" i="58"/>
  <c r="O165" i="57" s="1"/>
  <c r="K31" i="58"/>
  <c r="L165" i="57" s="1"/>
  <c r="I33" i="58"/>
  <c r="J177" i="57" s="1"/>
  <c r="E33" i="58"/>
  <c r="F177" i="57" s="1"/>
  <c r="D33" i="58"/>
  <c r="E177" i="57" s="1"/>
  <c r="M33" i="58"/>
  <c r="N177" i="57" s="1"/>
  <c r="G33" i="58"/>
  <c r="H177" i="57" s="1"/>
  <c r="L33" i="58"/>
  <c r="M177" i="57" s="1"/>
  <c r="C33" i="58"/>
  <c r="H33" i="58"/>
  <c r="I177" i="57" s="1"/>
  <c r="K33" i="58"/>
  <c r="L177" i="57" s="1"/>
  <c r="J33" i="58"/>
  <c r="K177" i="57" s="1"/>
  <c r="N33" i="58"/>
  <c r="O177" i="57" s="1"/>
  <c r="F33" i="58"/>
  <c r="G177" i="57" s="1"/>
  <c r="E35" i="58"/>
  <c r="F189" i="57" s="1"/>
  <c r="L35" i="58"/>
  <c r="M189" i="57" s="1"/>
  <c r="D35" i="58"/>
  <c r="E189" i="57" s="1"/>
  <c r="I35" i="58"/>
  <c r="J189" i="57" s="1"/>
  <c r="G35" i="58"/>
  <c r="H189" i="57" s="1"/>
  <c r="H35" i="58"/>
  <c r="I189" i="57" s="1"/>
  <c r="M35" i="58"/>
  <c r="N189" i="57" s="1"/>
  <c r="K35" i="58"/>
  <c r="L189" i="57" s="1"/>
  <c r="F35" i="58"/>
  <c r="G189" i="57" s="1"/>
  <c r="N35" i="58"/>
  <c r="O189" i="57" s="1"/>
  <c r="C35" i="58"/>
  <c r="J35" i="58"/>
  <c r="K189" i="57" s="1"/>
  <c r="K5" i="58"/>
  <c r="I5" i="58"/>
  <c r="H5" i="58"/>
  <c r="G5" i="58"/>
  <c r="L5" i="58"/>
  <c r="C5" i="58"/>
  <c r="E5" i="58"/>
  <c r="D5" i="58"/>
  <c r="M5" i="58"/>
  <c r="F5" i="58"/>
  <c r="N5" i="58"/>
  <c r="J5" i="58"/>
  <c r="M7" i="58"/>
  <c r="N17" i="57" s="1"/>
  <c r="G7" i="58"/>
  <c r="H17" i="57" s="1"/>
  <c r="E7" i="58"/>
  <c r="F17" i="57" s="1"/>
  <c r="J7" i="58"/>
  <c r="K17" i="57" s="1"/>
  <c r="L7" i="58"/>
  <c r="M17" i="57" s="1"/>
  <c r="I7" i="58"/>
  <c r="J17" i="57" s="1"/>
  <c r="F7" i="58"/>
  <c r="G17" i="57" s="1"/>
  <c r="N7" i="58"/>
  <c r="O17" i="57" s="1"/>
  <c r="C7" i="58"/>
  <c r="K7" i="58"/>
  <c r="L17" i="57" s="1"/>
  <c r="D7" i="58"/>
  <c r="E17" i="57" s="1"/>
  <c r="H7" i="58"/>
  <c r="I17" i="57" s="1"/>
  <c r="H9" i="58"/>
  <c r="I29" i="57" s="1"/>
  <c r="G9" i="58"/>
  <c r="H29" i="57" s="1"/>
  <c r="M9" i="58"/>
  <c r="N29" i="57" s="1"/>
  <c r="L9" i="58"/>
  <c r="M29" i="57" s="1"/>
  <c r="D9" i="58"/>
  <c r="E29" i="57" s="1"/>
  <c r="K9" i="58"/>
  <c r="L29" i="57" s="1"/>
  <c r="N9" i="58"/>
  <c r="O29" i="57" s="1"/>
  <c r="E9" i="58"/>
  <c r="F29" i="57" s="1"/>
  <c r="C9" i="58"/>
  <c r="J9" i="58"/>
  <c r="K29" i="57" s="1"/>
  <c r="F9" i="58"/>
  <c r="G29" i="57" s="1"/>
  <c r="I9" i="58"/>
  <c r="J29" i="57" s="1"/>
  <c r="I14" i="58"/>
  <c r="J59" i="57" s="1"/>
  <c r="C14" i="58"/>
  <c r="N14" i="58"/>
  <c r="O59" i="57" s="1"/>
  <c r="J14" i="58"/>
  <c r="K59" i="57" s="1"/>
  <c r="D14" i="58"/>
  <c r="E59" i="57" s="1"/>
  <c r="L14" i="58"/>
  <c r="M59" i="57" s="1"/>
  <c r="F14" i="58"/>
  <c r="G59" i="57" s="1"/>
  <c r="E14" i="58"/>
  <c r="F59" i="57" s="1"/>
  <c r="K14" i="58"/>
  <c r="L59" i="57" s="1"/>
  <c r="H14" i="58"/>
  <c r="I59" i="57" s="1"/>
  <c r="G14" i="58"/>
  <c r="H59" i="57" s="1"/>
  <c r="M14" i="58"/>
  <c r="N59" i="57" s="1"/>
  <c r="E16" i="58"/>
  <c r="F72" i="57" s="1"/>
  <c r="N16" i="58"/>
  <c r="O72" i="57" s="1"/>
  <c r="L16" i="58"/>
  <c r="M72" i="57" s="1"/>
  <c r="I16" i="58"/>
  <c r="J72" i="57" s="1"/>
  <c r="J16" i="58"/>
  <c r="K72" i="57" s="1"/>
  <c r="C16" i="58"/>
  <c r="M16" i="58"/>
  <c r="N72" i="57" s="1"/>
  <c r="K16" i="58"/>
  <c r="L72" i="57" s="1"/>
  <c r="H16" i="58"/>
  <c r="I72" i="57" s="1"/>
  <c r="F16" i="58"/>
  <c r="G72" i="57" s="1"/>
  <c r="D16" i="58"/>
  <c r="E72" i="57" s="1"/>
  <c r="G16" i="58"/>
  <c r="H72" i="57" s="1"/>
  <c r="F18" i="58"/>
  <c r="G84" i="57" s="1"/>
  <c r="I18" i="58"/>
  <c r="J84" i="57" s="1"/>
  <c r="E18" i="58"/>
  <c r="F84" i="57" s="1"/>
  <c r="C18" i="58"/>
  <c r="D18" i="58"/>
  <c r="E84" i="57" s="1"/>
  <c r="K18" i="58"/>
  <c r="L84" i="57" s="1"/>
  <c r="J18" i="58"/>
  <c r="K84" i="57" s="1"/>
  <c r="L18" i="58"/>
  <c r="M84" i="57" s="1"/>
  <c r="M18" i="58"/>
  <c r="N84" i="57" s="1"/>
  <c r="G18" i="58"/>
  <c r="H84" i="57" s="1"/>
  <c r="N18" i="58"/>
  <c r="O84" i="57" s="1"/>
  <c r="H18" i="58"/>
  <c r="I84" i="57" s="1"/>
  <c r="C20" i="58"/>
  <c r="L20" i="58"/>
  <c r="M96" i="57" s="1"/>
  <c r="F20" i="58"/>
  <c r="G96" i="57" s="1"/>
  <c r="I20" i="58"/>
  <c r="J96" i="57" s="1"/>
  <c r="H20" i="58"/>
  <c r="I96" i="57" s="1"/>
  <c r="K20" i="58"/>
  <c r="L96" i="57" s="1"/>
  <c r="N20" i="58"/>
  <c r="O96" i="57" s="1"/>
  <c r="E20" i="58"/>
  <c r="F96" i="57" s="1"/>
  <c r="D20" i="58"/>
  <c r="E96" i="57" s="1"/>
  <c r="M20" i="58"/>
  <c r="N96" i="57" s="1"/>
  <c r="G20" i="58"/>
  <c r="H96" i="57" s="1"/>
  <c r="J20" i="58"/>
  <c r="K96" i="57" s="1"/>
  <c r="M22" i="58"/>
  <c r="N108" i="57" s="1"/>
  <c r="G22" i="58"/>
  <c r="H108" i="57" s="1"/>
  <c r="E22" i="58"/>
  <c r="F108" i="57" s="1"/>
  <c r="C22" i="58"/>
  <c r="N22" i="58"/>
  <c r="O108" i="57" s="1"/>
  <c r="I22" i="58"/>
  <c r="J108" i="57" s="1"/>
  <c r="J22" i="58"/>
  <c r="K108" i="57" s="1"/>
  <c r="D22" i="58"/>
  <c r="E108" i="57" s="1"/>
  <c r="K22" i="58"/>
  <c r="L108" i="57" s="1"/>
  <c r="L22" i="58"/>
  <c r="M108" i="57" s="1"/>
  <c r="H22" i="58"/>
  <c r="I108" i="57" s="1"/>
  <c r="F22" i="58"/>
  <c r="G108" i="57" s="1"/>
  <c r="M24" i="58"/>
  <c r="N121" i="57" s="1"/>
  <c r="C24" i="58"/>
  <c r="I24" i="58"/>
  <c r="J121" i="57" s="1"/>
  <c r="N24" i="58"/>
  <c r="O121" i="57" s="1"/>
  <c r="D24" i="58"/>
  <c r="E121" i="57" s="1"/>
  <c r="J24" i="58"/>
  <c r="K121" i="57" s="1"/>
  <c r="L24" i="58"/>
  <c r="M121" i="57" s="1"/>
  <c r="G24" i="58"/>
  <c r="H121" i="57" s="1"/>
  <c r="K24" i="58"/>
  <c r="L121" i="57" s="1"/>
  <c r="E24" i="58"/>
  <c r="F121" i="57" s="1"/>
  <c r="F24" i="58"/>
  <c r="G121" i="57" s="1"/>
  <c r="H24" i="58"/>
  <c r="I121" i="57" s="1"/>
  <c r="C26" i="58"/>
  <c r="E26" i="58"/>
  <c r="F133" i="57" s="1"/>
  <c r="I26" i="58"/>
  <c r="J133" i="57" s="1"/>
  <c r="G26" i="58"/>
  <c r="H133" i="57" s="1"/>
  <c r="M26" i="58"/>
  <c r="N133" i="57" s="1"/>
  <c r="F26" i="58"/>
  <c r="G133" i="57" s="1"/>
  <c r="L26" i="58"/>
  <c r="M133" i="57" s="1"/>
  <c r="J26" i="58"/>
  <c r="K133" i="57" s="1"/>
  <c r="D26" i="58"/>
  <c r="E133" i="57" s="1"/>
  <c r="N26" i="58"/>
  <c r="O133" i="57" s="1"/>
  <c r="H26" i="58"/>
  <c r="I133" i="57" s="1"/>
  <c r="K26" i="58"/>
  <c r="L133" i="57" s="1"/>
  <c r="M28" i="58"/>
  <c r="N146" i="57" s="1"/>
  <c r="C28" i="58"/>
  <c r="E28" i="58"/>
  <c r="F146" i="57" s="1"/>
  <c r="D28" i="58"/>
  <c r="E146" i="57" s="1"/>
  <c r="N28" i="58"/>
  <c r="O146" i="57" s="1"/>
  <c r="L28" i="58"/>
  <c r="M146" i="57" s="1"/>
  <c r="I28" i="58"/>
  <c r="J146" i="57" s="1"/>
  <c r="K28" i="58"/>
  <c r="L146" i="57" s="1"/>
  <c r="F28" i="58"/>
  <c r="G146" i="57" s="1"/>
  <c r="J28" i="58"/>
  <c r="K146" i="57" s="1"/>
  <c r="H28" i="58"/>
  <c r="I146" i="57" s="1"/>
  <c r="G28" i="58"/>
  <c r="H146" i="57" s="1"/>
  <c r="F30" i="58"/>
  <c r="G159" i="57" s="1"/>
  <c r="K30" i="58"/>
  <c r="L159" i="57" s="1"/>
  <c r="N30" i="58"/>
  <c r="O159" i="57" s="1"/>
  <c r="H30" i="58"/>
  <c r="I159" i="57" s="1"/>
  <c r="J30" i="58"/>
  <c r="K159" i="57" s="1"/>
  <c r="L30" i="58"/>
  <c r="M159" i="57" s="1"/>
  <c r="I30" i="58"/>
  <c r="J159" i="57" s="1"/>
  <c r="G30" i="58"/>
  <c r="H159" i="57" s="1"/>
  <c r="M30" i="58"/>
  <c r="N159" i="57" s="1"/>
  <c r="C30" i="58"/>
  <c r="D30" i="58"/>
  <c r="E159" i="57" s="1"/>
  <c r="E30" i="58"/>
  <c r="F159" i="57" s="1"/>
  <c r="F32" i="58"/>
  <c r="G171" i="57" s="1"/>
  <c r="I32" i="58"/>
  <c r="J171" i="57" s="1"/>
  <c r="G32" i="58"/>
  <c r="H171" i="57" s="1"/>
  <c r="H32" i="58"/>
  <c r="I171" i="57" s="1"/>
  <c r="N32" i="58"/>
  <c r="O171" i="57" s="1"/>
  <c r="C32" i="58"/>
  <c r="E32" i="58"/>
  <c r="F171" i="57" s="1"/>
  <c r="D32" i="58"/>
  <c r="E171" i="57" s="1"/>
  <c r="K32" i="58"/>
  <c r="L171" i="57" s="1"/>
  <c r="J32" i="58"/>
  <c r="K171" i="57" s="1"/>
  <c r="M32" i="58"/>
  <c r="N171" i="57" s="1"/>
  <c r="L32" i="58"/>
  <c r="M171" i="57" s="1"/>
  <c r="I34" i="58"/>
  <c r="J183" i="57" s="1"/>
  <c r="G34" i="58"/>
  <c r="H183" i="57" s="1"/>
  <c r="H34" i="58"/>
  <c r="I183" i="57" s="1"/>
  <c r="F34" i="58"/>
  <c r="G183" i="57" s="1"/>
  <c r="N34" i="58"/>
  <c r="O183" i="57" s="1"/>
  <c r="L34" i="58"/>
  <c r="M183" i="57" s="1"/>
  <c r="J34" i="58"/>
  <c r="K183" i="57" s="1"/>
  <c r="E34" i="58"/>
  <c r="F183" i="57" s="1"/>
  <c r="C34" i="58"/>
  <c r="D34" i="58"/>
  <c r="E183" i="57" s="1"/>
  <c r="M34" i="58"/>
  <c r="N183" i="57" s="1"/>
  <c r="K34" i="58"/>
  <c r="L183" i="57" s="1"/>
  <c r="H36" i="58"/>
  <c r="I195" i="57" s="1"/>
  <c r="J36" i="58"/>
  <c r="K195" i="57" s="1"/>
  <c r="M36" i="58"/>
  <c r="N195" i="57" s="1"/>
  <c r="G36" i="58"/>
  <c r="H195" i="57" s="1"/>
  <c r="I36" i="58"/>
  <c r="J195" i="57" s="1"/>
  <c r="C36" i="58"/>
  <c r="D36" i="58"/>
  <c r="E195" i="57" s="1"/>
  <c r="F36" i="58"/>
  <c r="G195" i="57" s="1"/>
  <c r="E36" i="58"/>
  <c r="F195" i="57" s="1"/>
  <c r="L36" i="58"/>
  <c r="M195" i="57" s="1"/>
  <c r="N36" i="58"/>
  <c r="O195" i="57" s="1"/>
  <c r="K36" i="58"/>
  <c r="L195" i="57" s="1"/>
  <c r="L5" i="60"/>
  <c r="G5" i="60"/>
  <c r="M5" i="60"/>
  <c r="H5" i="60"/>
  <c r="C5" i="60"/>
  <c r="F5" i="60"/>
  <c r="K5" i="60"/>
  <c r="I5" i="60"/>
  <c r="D5" i="60"/>
  <c r="J5" i="60"/>
  <c r="E5" i="60"/>
  <c r="N5" i="60"/>
  <c r="I7" i="60"/>
  <c r="J17" i="61" s="1"/>
  <c r="D7" i="60"/>
  <c r="E17" i="61" s="1"/>
  <c r="N7" i="60"/>
  <c r="O17" i="61" s="1"/>
  <c r="E7" i="60"/>
  <c r="F17" i="61" s="1"/>
  <c r="K7" i="60"/>
  <c r="L17" i="61" s="1"/>
  <c r="H7" i="60"/>
  <c r="I17" i="61" s="1"/>
  <c r="J7" i="60"/>
  <c r="K17" i="61" s="1"/>
  <c r="L7" i="60"/>
  <c r="M17" i="61" s="1"/>
  <c r="G7" i="60"/>
  <c r="H17" i="61" s="1"/>
  <c r="F7" i="60"/>
  <c r="G17" i="61" s="1"/>
  <c r="M7" i="60"/>
  <c r="N17" i="61" s="1"/>
  <c r="C7" i="60"/>
  <c r="E13" i="60"/>
  <c r="F53" i="61" s="1"/>
  <c r="K13" i="60"/>
  <c r="L53" i="61" s="1"/>
  <c r="J13" i="60"/>
  <c r="K53" i="61" s="1"/>
  <c r="L13" i="60"/>
  <c r="M53" i="61" s="1"/>
  <c r="G13" i="60"/>
  <c r="H53" i="61" s="1"/>
  <c r="F13" i="60"/>
  <c r="G53" i="61" s="1"/>
  <c r="N13" i="60"/>
  <c r="O53" i="61" s="1"/>
  <c r="D13" i="60"/>
  <c r="E53" i="61" s="1"/>
  <c r="M13" i="60"/>
  <c r="N53" i="61" s="1"/>
  <c r="H13" i="60"/>
  <c r="I53" i="61" s="1"/>
  <c r="C13" i="60"/>
  <c r="I13" i="60"/>
  <c r="J53" i="61" s="1"/>
  <c r="I18" i="60"/>
  <c r="J84" i="61" s="1"/>
  <c r="D18" i="60"/>
  <c r="E84" i="61" s="1"/>
  <c r="M18" i="60"/>
  <c r="N84" i="61" s="1"/>
  <c r="E18" i="60"/>
  <c r="F84" i="61" s="1"/>
  <c r="K18" i="60"/>
  <c r="L84" i="61" s="1"/>
  <c r="J18" i="60"/>
  <c r="K84" i="61" s="1"/>
  <c r="C18" i="60"/>
  <c r="N18" i="60"/>
  <c r="O84" i="61" s="1"/>
  <c r="F18" i="60"/>
  <c r="G84" i="61" s="1"/>
  <c r="L18" i="60"/>
  <c r="M84" i="61" s="1"/>
  <c r="G18" i="60"/>
  <c r="H84" i="61" s="1"/>
  <c r="H18" i="60"/>
  <c r="I84" i="61" s="1"/>
  <c r="M20" i="60"/>
  <c r="N96" i="61" s="1"/>
  <c r="H20" i="60"/>
  <c r="I96" i="61" s="1"/>
  <c r="C20" i="60"/>
  <c r="N20" i="60"/>
  <c r="O96" i="61" s="1"/>
  <c r="L20" i="60"/>
  <c r="M96" i="61" s="1"/>
  <c r="F20" i="60"/>
  <c r="G96" i="61" s="1"/>
  <c r="I20" i="60"/>
  <c r="J96" i="61" s="1"/>
  <c r="D20" i="60"/>
  <c r="E96" i="61" s="1"/>
  <c r="E20" i="60"/>
  <c r="F96" i="61" s="1"/>
  <c r="K20" i="60"/>
  <c r="L96" i="61" s="1"/>
  <c r="J20" i="60"/>
  <c r="K96" i="61" s="1"/>
  <c r="G20" i="60"/>
  <c r="H96" i="61" s="1"/>
  <c r="M24" i="60"/>
  <c r="N121" i="61" s="1"/>
  <c r="L24" i="60"/>
  <c r="M121" i="61" s="1"/>
  <c r="K24" i="60"/>
  <c r="L121" i="61" s="1"/>
  <c r="N24" i="60"/>
  <c r="O121" i="61" s="1"/>
  <c r="I24" i="60"/>
  <c r="J121" i="61" s="1"/>
  <c r="H24" i="60"/>
  <c r="I121" i="61" s="1"/>
  <c r="G24" i="60"/>
  <c r="H121" i="61" s="1"/>
  <c r="F24" i="60"/>
  <c r="G121" i="61" s="1"/>
  <c r="E24" i="60"/>
  <c r="F121" i="61" s="1"/>
  <c r="D24" i="60"/>
  <c r="E121" i="61" s="1"/>
  <c r="C24" i="60"/>
  <c r="J24" i="60"/>
  <c r="K121" i="61" s="1"/>
  <c r="M26" i="60"/>
  <c r="N133" i="61" s="1"/>
  <c r="G26" i="60"/>
  <c r="H133" i="61" s="1"/>
  <c r="N26" i="60"/>
  <c r="O133" i="61" s="1"/>
  <c r="I26" i="60"/>
  <c r="J133" i="61" s="1"/>
  <c r="E26" i="60"/>
  <c r="F133" i="61" s="1"/>
  <c r="K26" i="60"/>
  <c r="L133" i="61" s="1"/>
  <c r="D26" i="60"/>
  <c r="E133" i="61" s="1"/>
  <c r="C26" i="60"/>
  <c r="F26" i="60"/>
  <c r="G133" i="61" s="1"/>
  <c r="J26" i="60"/>
  <c r="K133" i="61" s="1"/>
  <c r="H26" i="60"/>
  <c r="I133" i="61" s="1"/>
  <c r="L26" i="60"/>
  <c r="M133" i="61" s="1"/>
  <c r="F28" i="60"/>
  <c r="G146" i="61" s="1"/>
  <c r="M28" i="60"/>
  <c r="N146" i="61" s="1"/>
  <c r="N28" i="60"/>
  <c r="O146" i="61" s="1"/>
  <c r="K28" i="60"/>
  <c r="L146" i="61" s="1"/>
  <c r="H28" i="60"/>
  <c r="I146" i="61" s="1"/>
  <c r="I28" i="60"/>
  <c r="J146" i="61" s="1"/>
  <c r="J28" i="60"/>
  <c r="K146" i="61" s="1"/>
  <c r="D28" i="60"/>
  <c r="E146" i="61" s="1"/>
  <c r="L28" i="60"/>
  <c r="M146" i="61" s="1"/>
  <c r="E28" i="60"/>
  <c r="F146" i="61" s="1"/>
  <c r="C28" i="60"/>
  <c r="G28" i="60"/>
  <c r="H146" i="61" s="1"/>
  <c r="L30" i="60"/>
  <c r="M159" i="61" s="1"/>
  <c r="M30" i="60"/>
  <c r="N159" i="61" s="1"/>
  <c r="K30" i="60"/>
  <c r="L159" i="61" s="1"/>
  <c r="F30" i="60"/>
  <c r="G159" i="61" s="1"/>
  <c r="C30" i="60"/>
  <c r="E30" i="60"/>
  <c r="F159" i="61" s="1"/>
  <c r="H30" i="60"/>
  <c r="I159" i="61" s="1"/>
  <c r="J30" i="60"/>
  <c r="K159" i="61" s="1"/>
  <c r="G30" i="60"/>
  <c r="H159" i="61" s="1"/>
  <c r="D30" i="60"/>
  <c r="E159" i="61" s="1"/>
  <c r="I30" i="60"/>
  <c r="J159" i="61" s="1"/>
  <c r="N30" i="60"/>
  <c r="O159" i="61" s="1"/>
  <c r="M32" i="60"/>
  <c r="N171" i="61" s="1"/>
  <c r="F32" i="60"/>
  <c r="G171" i="61" s="1"/>
  <c r="C32" i="60"/>
  <c r="I32" i="60"/>
  <c r="J171" i="61" s="1"/>
  <c r="G32" i="60"/>
  <c r="H171" i="61" s="1"/>
  <c r="J32" i="60"/>
  <c r="K171" i="61" s="1"/>
  <c r="D32" i="60"/>
  <c r="E171" i="61" s="1"/>
  <c r="K32" i="60"/>
  <c r="L171" i="61" s="1"/>
  <c r="N32" i="60"/>
  <c r="O171" i="61" s="1"/>
  <c r="H32" i="60"/>
  <c r="I171" i="61" s="1"/>
  <c r="L32" i="60"/>
  <c r="M171" i="61" s="1"/>
  <c r="E32" i="60"/>
  <c r="F171" i="61" s="1"/>
  <c r="K6" i="60"/>
  <c r="G6" i="60"/>
  <c r="C6" i="60"/>
  <c r="E6" i="60"/>
  <c r="L6" i="60"/>
  <c r="H6" i="60"/>
  <c r="D6" i="60"/>
  <c r="J6" i="60"/>
  <c r="N6" i="60"/>
  <c r="I6" i="60"/>
  <c r="M6" i="60"/>
  <c r="F6" i="60"/>
  <c r="G10" i="60"/>
  <c r="H35" i="61" s="1"/>
  <c r="M10" i="60"/>
  <c r="N35" i="61" s="1"/>
  <c r="I10" i="60"/>
  <c r="J35" i="61" s="1"/>
  <c r="E10" i="60"/>
  <c r="F35" i="61" s="1"/>
  <c r="L10" i="60"/>
  <c r="M35" i="61" s="1"/>
  <c r="H10" i="60"/>
  <c r="I35" i="61" s="1"/>
  <c r="D10" i="60"/>
  <c r="F10" i="60"/>
  <c r="G35" i="61" s="1"/>
  <c r="N10" i="60"/>
  <c r="O35" i="61" s="1"/>
  <c r="J10" i="60"/>
  <c r="K35" i="61" s="1"/>
  <c r="M14" i="60"/>
  <c r="N59" i="61" s="1"/>
  <c r="I14" i="60"/>
  <c r="J59" i="61" s="1"/>
  <c r="E14" i="60"/>
  <c r="F59" i="61" s="1"/>
  <c r="L14" i="60"/>
  <c r="M59" i="61" s="1"/>
  <c r="H14" i="60"/>
  <c r="I59" i="61" s="1"/>
  <c r="D14" i="60"/>
  <c r="E59" i="61" s="1"/>
  <c r="K14" i="60"/>
  <c r="L59" i="61" s="1"/>
  <c r="J14" i="60"/>
  <c r="K59" i="61" s="1"/>
  <c r="G14" i="60"/>
  <c r="H59" i="61" s="1"/>
  <c r="F14" i="60"/>
  <c r="G59" i="61" s="1"/>
  <c r="C14" i="60"/>
  <c r="N14" i="60"/>
  <c r="O59" i="61" s="1"/>
  <c r="M17" i="60"/>
  <c r="N78" i="61" s="1"/>
  <c r="I17" i="60"/>
  <c r="J78" i="61" s="1"/>
  <c r="E17" i="60"/>
  <c r="F78" i="61" s="1"/>
  <c r="L17" i="60"/>
  <c r="M78" i="61" s="1"/>
  <c r="H17" i="60"/>
  <c r="I78" i="61" s="1"/>
  <c r="D17" i="60"/>
  <c r="E78" i="61" s="1"/>
  <c r="N17" i="60"/>
  <c r="O78" i="61" s="1"/>
  <c r="K17" i="60"/>
  <c r="L78" i="61" s="1"/>
  <c r="C17" i="60"/>
  <c r="J17" i="60"/>
  <c r="K78" i="61" s="1"/>
  <c r="F17" i="60"/>
  <c r="G78" i="61" s="1"/>
  <c r="G17" i="60"/>
  <c r="H78" i="61" s="1"/>
  <c r="M19" i="60"/>
  <c r="N90" i="61" s="1"/>
  <c r="I19" i="60"/>
  <c r="J90" i="61" s="1"/>
  <c r="E19" i="60"/>
  <c r="F90" i="61" s="1"/>
  <c r="L19" i="60"/>
  <c r="M90" i="61" s="1"/>
  <c r="H19" i="60"/>
  <c r="I90" i="61" s="1"/>
  <c r="D19" i="60"/>
  <c r="E90" i="61" s="1"/>
  <c r="G19" i="60"/>
  <c r="H90" i="61" s="1"/>
  <c r="F19" i="60"/>
  <c r="G90" i="61" s="1"/>
  <c r="C19" i="60"/>
  <c r="K19" i="60"/>
  <c r="L90" i="61" s="1"/>
  <c r="J19" i="60"/>
  <c r="K90" i="61" s="1"/>
  <c r="N19" i="60"/>
  <c r="O90" i="61" s="1"/>
  <c r="M21" i="60"/>
  <c r="N102" i="61" s="1"/>
  <c r="I21" i="60"/>
  <c r="J102" i="61" s="1"/>
  <c r="E21" i="60"/>
  <c r="F102" i="61" s="1"/>
  <c r="L21" i="60"/>
  <c r="M102" i="61" s="1"/>
  <c r="H21" i="60"/>
  <c r="I102" i="61" s="1"/>
  <c r="D21" i="60"/>
  <c r="E102" i="61" s="1"/>
  <c r="F21" i="60"/>
  <c r="G102" i="61" s="1"/>
  <c r="J21" i="60"/>
  <c r="K102" i="61" s="1"/>
  <c r="C21" i="60"/>
  <c r="K21" i="60"/>
  <c r="L102" i="61" s="1"/>
  <c r="N21" i="60"/>
  <c r="O102" i="61" s="1"/>
  <c r="G21" i="60"/>
  <c r="H102" i="61" s="1"/>
  <c r="M23" i="60"/>
  <c r="N115" i="61" s="1"/>
  <c r="I23" i="60"/>
  <c r="J115" i="61" s="1"/>
  <c r="E23" i="60"/>
  <c r="F115" i="61" s="1"/>
  <c r="D23" i="60"/>
  <c r="E115" i="61" s="1"/>
  <c r="H23" i="60"/>
  <c r="I115" i="61" s="1"/>
  <c r="L23" i="60"/>
  <c r="M115" i="61" s="1"/>
  <c r="J23" i="60"/>
  <c r="K115" i="61" s="1"/>
  <c r="G23" i="60"/>
  <c r="H115" i="61" s="1"/>
  <c r="K23" i="60"/>
  <c r="L115" i="61" s="1"/>
  <c r="F23" i="60"/>
  <c r="G115" i="61" s="1"/>
  <c r="N23" i="60"/>
  <c r="O115" i="61" s="1"/>
  <c r="C23" i="60"/>
  <c r="H25" i="60"/>
  <c r="I127" i="61" s="1"/>
  <c r="L25" i="60"/>
  <c r="M127" i="61" s="1"/>
  <c r="D25" i="60"/>
  <c r="E127" i="61" s="1"/>
  <c r="M25" i="60"/>
  <c r="N127" i="61" s="1"/>
  <c r="I25" i="60"/>
  <c r="J127" i="61" s="1"/>
  <c r="E25" i="60"/>
  <c r="F127" i="61" s="1"/>
  <c r="N25" i="60"/>
  <c r="O127" i="61" s="1"/>
  <c r="K25" i="60"/>
  <c r="L127" i="61" s="1"/>
  <c r="C25" i="60"/>
  <c r="J25" i="60"/>
  <c r="K127" i="61" s="1"/>
  <c r="F25" i="60"/>
  <c r="G127" i="61" s="1"/>
  <c r="G25" i="60"/>
  <c r="H127" i="61" s="1"/>
  <c r="L27" i="60"/>
  <c r="M139" i="61" s="1"/>
  <c r="H27" i="60"/>
  <c r="I139" i="61" s="1"/>
  <c r="M27" i="60"/>
  <c r="N139" i="61" s="1"/>
  <c r="I27" i="60"/>
  <c r="J139" i="61" s="1"/>
  <c r="E27" i="60"/>
  <c r="F139" i="61" s="1"/>
  <c r="D27" i="60"/>
  <c r="E139" i="61" s="1"/>
  <c r="F27" i="60"/>
  <c r="G139" i="61" s="1"/>
  <c r="J27" i="60"/>
  <c r="K139" i="61" s="1"/>
  <c r="C27" i="60"/>
  <c r="K27" i="60"/>
  <c r="L139" i="61" s="1"/>
  <c r="N27" i="60"/>
  <c r="O139" i="61" s="1"/>
  <c r="G27" i="60"/>
  <c r="H139" i="61" s="1"/>
  <c r="D35" i="60"/>
  <c r="E189" i="61" s="1"/>
  <c r="M35" i="60"/>
  <c r="N189" i="61" s="1"/>
  <c r="I35" i="60"/>
  <c r="J189" i="61" s="1"/>
  <c r="E35" i="60"/>
  <c r="F189" i="61" s="1"/>
  <c r="L35" i="60"/>
  <c r="M189" i="61" s="1"/>
  <c r="H35" i="60"/>
  <c r="I189" i="61" s="1"/>
  <c r="K35" i="60"/>
  <c r="L189" i="61" s="1"/>
  <c r="F35" i="60"/>
  <c r="G189" i="61" s="1"/>
  <c r="J35" i="60"/>
  <c r="K189" i="61" s="1"/>
  <c r="C35" i="60"/>
  <c r="N35" i="60"/>
  <c r="O189" i="61" s="1"/>
  <c r="G35" i="60"/>
  <c r="H189" i="61" s="1"/>
  <c r="O16" i="60" l="1"/>
  <c r="B16" i="59" s="1"/>
  <c r="D59" i="61"/>
  <c r="O14" i="60"/>
  <c r="B14" i="59" s="1"/>
  <c r="N28" i="71"/>
  <c r="O16" i="71" s="1"/>
  <c r="O11" i="61"/>
  <c r="M11" i="61"/>
  <c r="L28" i="71"/>
  <c r="M16" i="71" s="1"/>
  <c r="L11" i="61"/>
  <c r="K28" i="71"/>
  <c r="L16" i="71" s="1"/>
  <c r="D189" i="61"/>
  <c r="O35" i="60"/>
  <c r="B35" i="59" s="1"/>
  <c r="G11" i="61"/>
  <c r="F28" i="71"/>
  <c r="G16" i="71" s="1"/>
  <c r="K11" i="61"/>
  <c r="J28" i="71"/>
  <c r="K16" i="71" s="1"/>
  <c r="F11" i="61"/>
  <c r="E28" i="71"/>
  <c r="F16" i="71" s="1"/>
  <c r="D159" i="61"/>
  <c r="O30" i="60"/>
  <c r="B30" i="59" s="1"/>
  <c r="D139" i="61"/>
  <c r="D140" i="61" s="1"/>
  <c r="D143" i="61" s="1"/>
  <c r="O27" i="60"/>
  <c r="B27" i="59" s="1"/>
  <c r="O25" i="60"/>
  <c r="B25" i="59" s="1"/>
  <c r="D127" i="61"/>
  <c r="D102" i="61"/>
  <c r="O21" i="60"/>
  <c r="B21" i="59" s="1"/>
  <c r="O19" i="60"/>
  <c r="R19" i="60" s="1"/>
  <c r="D90" i="61"/>
  <c r="D78" i="61"/>
  <c r="O17" i="60"/>
  <c r="B17" i="59" s="1"/>
  <c r="E35" i="61"/>
  <c r="O10" i="60"/>
  <c r="B10" i="59" s="1"/>
  <c r="N11" i="61"/>
  <c r="M28" i="71"/>
  <c r="N16" i="71" s="1"/>
  <c r="E11" i="61"/>
  <c r="D28" i="71"/>
  <c r="E16" i="71" s="1"/>
  <c r="D11" i="61"/>
  <c r="O6" i="60"/>
  <c r="B6" i="59" s="1"/>
  <c r="C28" i="71"/>
  <c r="D16" i="71" s="1"/>
  <c r="D133" i="61"/>
  <c r="O26" i="60"/>
  <c r="B26" i="59" s="1"/>
  <c r="D115" i="61"/>
  <c r="O23" i="60"/>
  <c r="B23" i="59" s="1"/>
  <c r="I28" i="71"/>
  <c r="J16" i="71" s="1"/>
  <c r="J11" i="61"/>
  <c r="I11" i="61"/>
  <c r="H28" i="71"/>
  <c r="I16" i="71" s="1"/>
  <c r="H11" i="61"/>
  <c r="G28" i="71"/>
  <c r="H16" i="71" s="1"/>
  <c r="D171" i="61"/>
  <c r="O32" i="60"/>
  <c r="B32" i="59" s="1"/>
  <c r="D146" i="61"/>
  <c r="O28" i="60"/>
  <c r="B28" i="59" s="1"/>
  <c r="D121" i="61"/>
  <c r="O24" i="60"/>
  <c r="B24" i="59" s="1"/>
  <c r="D96" i="61"/>
  <c r="O20" i="60"/>
  <c r="B20" i="59" s="1"/>
  <c r="D84" i="61"/>
  <c r="O18" i="60"/>
  <c r="B18" i="59" s="1"/>
  <c r="D53" i="61"/>
  <c r="D54" i="61" s="1"/>
  <c r="D57" i="61" s="1"/>
  <c r="O13" i="60"/>
  <c r="B13" i="59" s="1"/>
  <c r="F5" i="61"/>
  <c r="E38" i="60"/>
  <c r="F207" i="61" s="1"/>
  <c r="K38" i="60"/>
  <c r="L207" i="61" s="1"/>
  <c r="L5" i="61"/>
  <c r="N5" i="61"/>
  <c r="M38" i="60"/>
  <c r="N207" i="61" s="1"/>
  <c r="O5" i="57"/>
  <c r="N38" i="58"/>
  <c r="O207" i="57" s="1"/>
  <c r="F5" i="57"/>
  <c r="E38" i="58"/>
  <c r="F207" i="57" s="1"/>
  <c r="I5" i="57"/>
  <c r="H38" i="58"/>
  <c r="I207" i="57" s="1"/>
  <c r="O35" i="58"/>
  <c r="D189" i="57"/>
  <c r="O33" i="58"/>
  <c r="D177" i="57"/>
  <c r="O25" i="58"/>
  <c r="D127" i="57"/>
  <c r="O15" i="58"/>
  <c r="D65" i="57"/>
  <c r="O13" i="58"/>
  <c r="D53" i="57"/>
  <c r="D54" i="57" s="1"/>
  <c r="D57" i="57" s="1"/>
  <c r="N24" i="71"/>
  <c r="O12" i="71" s="1"/>
  <c r="O11" i="57"/>
  <c r="N11" i="57"/>
  <c r="M24" i="71"/>
  <c r="N12" i="71" s="1"/>
  <c r="F11" i="57"/>
  <c r="E24" i="71"/>
  <c r="F12" i="71" s="1"/>
  <c r="K5" i="61"/>
  <c r="J38" i="60"/>
  <c r="K207" i="61" s="1"/>
  <c r="G5" i="61"/>
  <c r="F38" i="60"/>
  <c r="G207" i="61" s="1"/>
  <c r="G38" i="60"/>
  <c r="H207" i="61" s="1"/>
  <c r="H5" i="61"/>
  <c r="O36" i="58"/>
  <c r="D195" i="57"/>
  <c r="O32" i="58"/>
  <c r="D171" i="57"/>
  <c r="O30" i="58"/>
  <c r="D159" i="57"/>
  <c r="O28" i="58"/>
  <c r="D146" i="57"/>
  <c r="O24" i="58"/>
  <c r="D121" i="57"/>
  <c r="O16" i="58"/>
  <c r="D72" i="57"/>
  <c r="O14" i="58"/>
  <c r="D59" i="57"/>
  <c r="D60" i="57" s="1"/>
  <c r="D63" i="57" s="1"/>
  <c r="G5" i="57"/>
  <c r="F38" i="58"/>
  <c r="G207" i="57" s="1"/>
  <c r="O5" i="58"/>
  <c r="C38" i="58"/>
  <c r="D207" i="57" s="1"/>
  <c r="D208" i="57" s="1"/>
  <c r="D211" i="57" s="1"/>
  <c r="D5" i="57"/>
  <c r="J5" i="57"/>
  <c r="I38" i="58"/>
  <c r="J207" i="57" s="1"/>
  <c r="O29" i="58"/>
  <c r="D153" i="57"/>
  <c r="O19" i="58"/>
  <c r="R19" i="58" s="1"/>
  <c r="R38" i="58" s="1"/>
  <c r="D90" i="57"/>
  <c r="D91" i="57" s="1"/>
  <c r="D94" i="57" s="1"/>
  <c r="E54" i="57"/>
  <c r="E57" i="57" s="1"/>
  <c r="O8" i="58"/>
  <c r="D23" i="57"/>
  <c r="H11" i="57"/>
  <c r="G24" i="71"/>
  <c r="H12" i="71" s="1"/>
  <c r="E11" i="57"/>
  <c r="D24" i="71"/>
  <c r="E12" i="71" s="1"/>
  <c r="G11" i="57"/>
  <c r="F24" i="71"/>
  <c r="G12" i="71" s="1"/>
  <c r="D73" i="61"/>
  <c r="P72" i="61"/>
  <c r="C72" i="61" s="1"/>
  <c r="P53" i="61"/>
  <c r="C53" i="61" s="1"/>
  <c r="D38" i="60"/>
  <c r="E207" i="61" s="1"/>
  <c r="E5" i="61"/>
  <c r="D5" i="61"/>
  <c r="O5" i="60"/>
  <c r="C38" i="60"/>
  <c r="M5" i="61"/>
  <c r="L38" i="60"/>
  <c r="M207" i="61" s="1"/>
  <c r="O34" i="58"/>
  <c r="D183" i="57"/>
  <c r="O26" i="58"/>
  <c r="D133" i="57"/>
  <c r="O20" i="58"/>
  <c r="D96" i="57"/>
  <c r="O9" i="58"/>
  <c r="D29" i="57"/>
  <c r="O7" i="58"/>
  <c r="D17" i="57"/>
  <c r="M38" i="58"/>
  <c r="N207" i="57" s="1"/>
  <c r="N5" i="57"/>
  <c r="M5" i="57"/>
  <c r="L38" i="58"/>
  <c r="M207" i="57" s="1"/>
  <c r="L5" i="57"/>
  <c r="K38" i="58"/>
  <c r="L207" i="57" s="1"/>
  <c r="O27" i="58"/>
  <c r="D139" i="57"/>
  <c r="O23" i="58"/>
  <c r="D115" i="57"/>
  <c r="O17" i="58"/>
  <c r="D78" i="57"/>
  <c r="J11" i="57"/>
  <c r="I24" i="71"/>
  <c r="J12" i="71" s="1"/>
  <c r="I11" i="57"/>
  <c r="H24" i="71"/>
  <c r="I12" i="71" s="1"/>
  <c r="M11" i="57"/>
  <c r="L24" i="71"/>
  <c r="M12" i="71" s="1"/>
  <c r="E54" i="61"/>
  <c r="E57" i="61" s="1"/>
  <c r="D17" i="61"/>
  <c r="O7" i="60"/>
  <c r="B7" i="59" s="1"/>
  <c r="O5" i="61"/>
  <c r="N38" i="60"/>
  <c r="O207" i="61" s="1"/>
  <c r="J5" i="61"/>
  <c r="I38" i="60"/>
  <c r="J207" i="61" s="1"/>
  <c r="I5" i="61"/>
  <c r="H38" i="60"/>
  <c r="I207" i="61" s="1"/>
  <c r="O22" i="58"/>
  <c r="D108" i="57"/>
  <c r="D109" i="57" s="1"/>
  <c r="D112" i="57" s="1"/>
  <c r="O18" i="58"/>
  <c r="D84" i="57"/>
  <c r="P59" i="57"/>
  <c r="C59" i="57" s="1"/>
  <c r="K5" i="57"/>
  <c r="J38" i="58"/>
  <c r="K207" i="57" s="1"/>
  <c r="E5" i="57"/>
  <c r="D38" i="58"/>
  <c r="E207" i="57" s="1"/>
  <c r="H5" i="57"/>
  <c r="G38" i="58"/>
  <c r="H207" i="57" s="1"/>
  <c r="O31" i="58"/>
  <c r="D165" i="57"/>
  <c r="O21" i="58"/>
  <c r="D102" i="57"/>
  <c r="P53" i="57"/>
  <c r="C53" i="57" s="1"/>
  <c r="O6" i="58"/>
  <c r="C24" i="71"/>
  <c r="D12" i="71" s="1"/>
  <c r="D11" i="57"/>
  <c r="K11" i="57"/>
  <c r="J24" i="71"/>
  <c r="K12" i="71" s="1"/>
  <c r="L11" i="57"/>
  <c r="K24" i="71"/>
  <c r="L12" i="71" s="1"/>
  <c r="E208" i="57" l="1"/>
  <c r="E211" i="57" s="1"/>
  <c r="B38" i="59"/>
  <c r="C12" i="71"/>
  <c r="P108" i="57"/>
  <c r="C108" i="57" s="1"/>
  <c r="D85" i="57"/>
  <c r="P84" i="57"/>
  <c r="C84" i="57" s="1"/>
  <c r="D184" i="57"/>
  <c r="P183" i="57"/>
  <c r="C183" i="57" s="1"/>
  <c r="D6" i="61"/>
  <c r="D9" i="61" s="1"/>
  <c r="P5" i="61"/>
  <c r="C5" i="61" s="1"/>
  <c r="D147" i="57"/>
  <c r="P146" i="57"/>
  <c r="C146" i="57" s="1"/>
  <c r="D196" i="57"/>
  <c r="P195" i="57"/>
  <c r="C195" i="57" s="1"/>
  <c r="D190" i="57"/>
  <c r="P189" i="57"/>
  <c r="C189" i="57" s="1"/>
  <c r="F208" i="57"/>
  <c r="F211" i="57" s="1"/>
  <c r="D122" i="61"/>
  <c r="P121" i="61"/>
  <c r="C121" i="61" s="1"/>
  <c r="D172" i="61"/>
  <c r="P171" i="61"/>
  <c r="C171" i="61" s="1"/>
  <c r="J18" i="71"/>
  <c r="D18" i="71"/>
  <c r="C16" i="71"/>
  <c r="D79" i="61"/>
  <c r="P78" i="61"/>
  <c r="C78" i="61" s="1"/>
  <c r="D103" i="61"/>
  <c r="P102" i="61"/>
  <c r="C102" i="61" s="1"/>
  <c r="M18" i="71"/>
  <c r="E109" i="57"/>
  <c r="D18" i="61"/>
  <c r="P17" i="61"/>
  <c r="C17" i="61" s="1"/>
  <c r="D134" i="57"/>
  <c r="P133" i="57"/>
  <c r="C133" i="57" s="1"/>
  <c r="F54" i="57"/>
  <c r="D6" i="57"/>
  <c r="D9" i="57" s="1"/>
  <c r="P5" i="57"/>
  <c r="C5" i="57" s="1"/>
  <c r="D73" i="57"/>
  <c r="P72" i="57"/>
  <c r="C72" i="57" s="1"/>
  <c r="D122" i="57"/>
  <c r="P121" i="57"/>
  <c r="C121" i="57" s="1"/>
  <c r="D172" i="57"/>
  <c r="P171" i="57"/>
  <c r="C171" i="57" s="1"/>
  <c r="D66" i="57"/>
  <c r="P65" i="57"/>
  <c r="C65" i="57" s="1"/>
  <c r="I18" i="71"/>
  <c r="P133" i="61"/>
  <c r="C133" i="61" s="1"/>
  <c r="D134" i="61"/>
  <c r="N18" i="71"/>
  <c r="E36" i="61"/>
  <c r="P35" i="61"/>
  <c r="C35" i="61" s="1"/>
  <c r="K18" i="71"/>
  <c r="P90" i="57"/>
  <c r="C90" i="57" s="1"/>
  <c r="D79" i="57"/>
  <c r="P78" i="57"/>
  <c r="C78" i="57" s="1"/>
  <c r="D116" i="57"/>
  <c r="P115" i="57"/>
  <c r="C115" i="57" s="1"/>
  <c r="D140" i="57"/>
  <c r="P139" i="57"/>
  <c r="C139" i="57" s="1"/>
  <c r="E60" i="57"/>
  <c r="D97" i="57"/>
  <c r="P96" i="57"/>
  <c r="C96" i="57" s="1"/>
  <c r="D207" i="61"/>
  <c r="R38" i="60"/>
  <c r="F54" i="61"/>
  <c r="D76" i="61"/>
  <c r="E73" i="61"/>
  <c r="D154" i="57"/>
  <c r="P153" i="57"/>
  <c r="C153" i="57" s="1"/>
  <c r="D160" i="57"/>
  <c r="P159" i="57"/>
  <c r="C159" i="57" s="1"/>
  <c r="E91" i="57"/>
  <c r="P207" i="57"/>
  <c r="C207" i="57" s="1"/>
  <c r="D97" i="61"/>
  <c r="P96" i="61"/>
  <c r="C96" i="61" s="1"/>
  <c r="D12" i="61"/>
  <c r="D15" i="61" s="1"/>
  <c r="P11" i="61"/>
  <c r="C11" i="61" s="1"/>
  <c r="D128" i="61"/>
  <c r="P127" i="61"/>
  <c r="C127" i="61" s="1"/>
  <c r="P139" i="61"/>
  <c r="C139" i="61" s="1"/>
  <c r="D160" i="61"/>
  <c r="P159" i="61"/>
  <c r="C159" i="61" s="1"/>
  <c r="E140" i="61"/>
  <c r="L18" i="71"/>
  <c r="D60" i="61"/>
  <c r="P59" i="61"/>
  <c r="C59" i="61" s="1"/>
  <c r="D12" i="57"/>
  <c r="D15" i="57" s="1"/>
  <c r="P11" i="57"/>
  <c r="C11" i="57" s="1"/>
  <c r="D103" i="57"/>
  <c r="P102" i="57"/>
  <c r="C102" i="57" s="1"/>
  <c r="D166" i="57"/>
  <c r="P165" i="57"/>
  <c r="C165" i="57" s="1"/>
  <c r="D18" i="57"/>
  <c r="P17" i="57"/>
  <c r="C17" i="57" s="1"/>
  <c r="D30" i="57"/>
  <c r="P29" i="57"/>
  <c r="C29" i="57" s="1"/>
  <c r="O38" i="60"/>
  <c r="D24" i="57"/>
  <c r="P23" i="57"/>
  <c r="C23" i="57" s="1"/>
  <c r="O38" i="58"/>
  <c r="P127" i="57"/>
  <c r="C127" i="57" s="1"/>
  <c r="D128" i="57"/>
  <c r="D178" i="57"/>
  <c r="P177" i="57"/>
  <c r="C177" i="57" s="1"/>
  <c r="D85" i="61"/>
  <c r="P84" i="61"/>
  <c r="C84" i="61" s="1"/>
  <c r="D147" i="61"/>
  <c r="P146" i="61"/>
  <c r="C146" i="61" s="1"/>
  <c r="H18" i="71"/>
  <c r="D116" i="61"/>
  <c r="P115" i="61"/>
  <c r="C115" i="61" s="1"/>
  <c r="E18" i="71"/>
  <c r="D91" i="61"/>
  <c r="P90" i="61"/>
  <c r="C90" i="61" s="1"/>
  <c r="F18" i="71"/>
  <c r="G18" i="71"/>
  <c r="P189" i="61"/>
  <c r="C189" i="61" s="1"/>
  <c r="D190" i="61"/>
  <c r="O18" i="71"/>
  <c r="C18" i="71" l="1"/>
  <c r="E6" i="61"/>
  <c r="D94" i="61"/>
  <c r="E91" i="61"/>
  <c r="D169" i="57"/>
  <c r="E166" i="57"/>
  <c r="D163" i="61"/>
  <c r="E160" i="61"/>
  <c r="D157" i="57"/>
  <c r="E154" i="57"/>
  <c r="F57" i="61"/>
  <c r="G54" i="61"/>
  <c r="D69" i="57"/>
  <c r="E66" i="57"/>
  <c r="D175" i="57"/>
  <c r="E172" i="57"/>
  <c r="D76" i="57"/>
  <c r="E73" i="57"/>
  <c r="F57" i="57"/>
  <c r="G54" i="57"/>
  <c r="D137" i="57"/>
  <c r="E134" i="57"/>
  <c r="E12" i="61"/>
  <c r="D125" i="61"/>
  <c r="E122" i="61"/>
  <c r="G208" i="57"/>
  <c r="D88" i="61"/>
  <c r="E85" i="61"/>
  <c r="D33" i="57"/>
  <c r="E30" i="57"/>
  <c r="E143" i="61"/>
  <c r="F140" i="61"/>
  <c r="D100" i="61"/>
  <c r="E97" i="61"/>
  <c r="E12" i="57"/>
  <c r="D100" i="57"/>
  <c r="E97" i="57"/>
  <c r="D143" i="57"/>
  <c r="E140" i="57"/>
  <c r="D82" i="57"/>
  <c r="E79" i="57"/>
  <c r="D137" i="61"/>
  <c r="E134" i="61"/>
  <c r="D106" i="61"/>
  <c r="E103" i="61"/>
  <c r="D193" i="57"/>
  <c r="E190" i="57"/>
  <c r="D199" i="57"/>
  <c r="E196" i="57"/>
  <c r="D88" i="57"/>
  <c r="E85" i="57"/>
  <c r="D181" i="57"/>
  <c r="E178" i="57"/>
  <c r="D27" i="57"/>
  <c r="E24" i="57"/>
  <c r="D106" i="57"/>
  <c r="E103" i="57"/>
  <c r="D63" i="61"/>
  <c r="E60" i="61"/>
  <c r="E94" i="57"/>
  <c r="F91" i="57"/>
  <c r="D163" i="57"/>
  <c r="E160" i="57"/>
  <c r="E76" i="61"/>
  <c r="F73" i="61"/>
  <c r="E63" i="57"/>
  <c r="F60" i="57"/>
  <c r="D125" i="57"/>
  <c r="E122" i="57"/>
  <c r="E112" i="57"/>
  <c r="F109" i="57"/>
  <c r="D175" i="61"/>
  <c r="E172" i="61"/>
  <c r="E6" i="57"/>
  <c r="D193" i="61"/>
  <c r="E190" i="61"/>
  <c r="D119" i="61"/>
  <c r="E116" i="61"/>
  <c r="D150" i="61"/>
  <c r="E147" i="61"/>
  <c r="D131" i="57"/>
  <c r="E128" i="57"/>
  <c r="D21" i="57"/>
  <c r="E18" i="57"/>
  <c r="D131" i="61"/>
  <c r="E128" i="61"/>
  <c r="D208" i="61"/>
  <c r="P207" i="61"/>
  <c r="C207" i="61" s="1"/>
  <c r="D119" i="57"/>
  <c r="E116" i="57"/>
  <c r="E39" i="61"/>
  <c r="F36" i="61"/>
  <c r="D21" i="61"/>
  <c r="E18" i="61"/>
  <c r="D82" i="61"/>
  <c r="E79" i="61"/>
  <c r="D150" i="57"/>
  <c r="E147" i="57"/>
  <c r="D187" i="57"/>
  <c r="E184" i="57"/>
  <c r="E9" i="61" l="1"/>
  <c r="F6" i="61"/>
  <c r="E175" i="61"/>
  <c r="F172" i="61"/>
  <c r="E125" i="57"/>
  <c r="F122" i="57"/>
  <c r="F76" i="61"/>
  <c r="G73" i="61"/>
  <c r="F94" i="57"/>
  <c r="G91" i="57"/>
  <c r="E106" i="57"/>
  <c r="F103" i="57"/>
  <c r="E181" i="57"/>
  <c r="F178" i="57"/>
  <c r="E199" i="57"/>
  <c r="F196" i="57"/>
  <c r="E106" i="61"/>
  <c r="F103" i="61"/>
  <c r="E100" i="61"/>
  <c r="F97" i="61"/>
  <c r="E33" i="57"/>
  <c r="F30" i="57"/>
  <c r="G211" i="57"/>
  <c r="H208" i="57"/>
  <c r="E137" i="57"/>
  <c r="F134" i="57"/>
  <c r="E76" i="57"/>
  <c r="F73" i="57"/>
  <c r="E69" i="57"/>
  <c r="F66" i="57"/>
  <c r="E157" i="57"/>
  <c r="F154" i="57"/>
  <c r="E169" i="57"/>
  <c r="F166" i="57"/>
  <c r="E187" i="57"/>
  <c r="F184" i="57"/>
  <c r="E82" i="61"/>
  <c r="F79" i="61"/>
  <c r="F39" i="61"/>
  <c r="G36" i="61"/>
  <c r="E21" i="57"/>
  <c r="F18" i="57"/>
  <c r="E150" i="61"/>
  <c r="F147" i="61"/>
  <c r="E193" i="61"/>
  <c r="F190" i="61"/>
  <c r="E82" i="57"/>
  <c r="F79" i="57"/>
  <c r="E100" i="57"/>
  <c r="F97" i="57"/>
  <c r="E125" i="61"/>
  <c r="F122" i="61"/>
  <c r="D211" i="61"/>
  <c r="E208" i="61"/>
  <c r="F112" i="57"/>
  <c r="G109" i="57"/>
  <c r="F63" i="57"/>
  <c r="G60" i="57"/>
  <c r="E163" i="57"/>
  <c r="F160" i="57"/>
  <c r="E63" i="61"/>
  <c r="F60" i="61"/>
  <c r="E27" i="57"/>
  <c r="F24" i="57"/>
  <c r="E88" i="57"/>
  <c r="F85" i="57"/>
  <c r="E193" i="57"/>
  <c r="F190" i="57"/>
  <c r="F143" i="61"/>
  <c r="G140" i="61"/>
  <c r="E88" i="61"/>
  <c r="F85" i="61"/>
  <c r="G57" i="57"/>
  <c r="H54" i="57"/>
  <c r="E175" i="57"/>
  <c r="F172" i="57"/>
  <c r="G57" i="61"/>
  <c r="H54" i="61"/>
  <c r="E163" i="61"/>
  <c r="F160" i="61"/>
  <c r="E94" i="61"/>
  <c r="F91" i="61"/>
  <c r="E150" i="57"/>
  <c r="F147" i="57"/>
  <c r="E21" i="61"/>
  <c r="F18" i="61"/>
  <c r="E119" i="57"/>
  <c r="F116" i="57"/>
  <c r="E131" i="61"/>
  <c r="F128" i="61"/>
  <c r="E131" i="57"/>
  <c r="F128" i="57"/>
  <c r="E119" i="61"/>
  <c r="F116" i="61"/>
  <c r="E9" i="57"/>
  <c r="F6" i="57"/>
  <c r="E137" i="61"/>
  <c r="F134" i="61"/>
  <c r="E143" i="57"/>
  <c r="F140" i="57"/>
  <c r="F12" i="57"/>
  <c r="E15" i="57"/>
  <c r="E15" i="61"/>
  <c r="F12" i="61"/>
  <c r="F9" i="61" l="1"/>
  <c r="G6" i="61"/>
  <c r="F15" i="61"/>
  <c r="G12" i="61"/>
  <c r="F143" i="57"/>
  <c r="G140" i="57"/>
  <c r="F9" i="57"/>
  <c r="G6" i="57"/>
  <c r="F131" i="57"/>
  <c r="G128" i="57"/>
  <c r="F119" i="57"/>
  <c r="G116" i="57"/>
  <c r="F150" i="57"/>
  <c r="G147" i="57"/>
  <c r="F163" i="61"/>
  <c r="G160" i="61"/>
  <c r="F175" i="57"/>
  <c r="G172" i="57"/>
  <c r="F88" i="61"/>
  <c r="G85" i="61"/>
  <c r="F88" i="57"/>
  <c r="G85" i="57"/>
  <c r="F63" i="61"/>
  <c r="G60" i="61"/>
  <c r="G63" i="57"/>
  <c r="H60" i="57"/>
  <c r="E211" i="61"/>
  <c r="F208" i="61"/>
  <c r="G97" i="57"/>
  <c r="F100" i="57"/>
  <c r="F193" i="61"/>
  <c r="G190" i="61"/>
  <c r="F21" i="57"/>
  <c r="G18" i="57"/>
  <c r="F82" i="61"/>
  <c r="G79" i="61"/>
  <c r="F169" i="57"/>
  <c r="G166" i="57"/>
  <c r="F69" i="57"/>
  <c r="G66" i="57"/>
  <c r="F137" i="57"/>
  <c r="G134" i="57"/>
  <c r="F33" i="57"/>
  <c r="G30" i="57"/>
  <c r="F106" i="61"/>
  <c r="G103" i="61"/>
  <c r="F181" i="57"/>
  <c r="G178" i="57"/>
  <c r="G94" i="57"/>
  <c r="H91" i="57"/>
  <c r="G122" i="57"/>
  <c r="F125" i="57"/>
  <c r="F137" i="61"/>
  <c r="G134" i="61"/>
  <c r="F119" i="61"/>
  <c r="G116" i="61"/>
  <c r="F131" i="61"/>
  <c r="G128" i="61"/>
  <c r="F21" i="61"/>
  <c r="G18" i="61"/>
  <c r="F94" i="61"/>
  <c r="G91" i="61"/>
  <c r="H57" i="61"/>
  <c r="I54" i="61"/>
  <c r="H57" i="57"/>
  <c r="I54" i="57"/>
  <c r="G143" i="61"/>
  <c r="H140" i="61"/>
  <c r="F193" i="57"/>
  <c r="G190" i="57"/>
  <c r="F27" i="57"/>
  <c r="G24" i="57"/>
  <c r="F163" i="57"/>
  <c r="G160" i="57"/>
  <c r="G112" i="57"/>
  <c r="H109" i="57"/>
  <c r="F125" i="61"/>
  <c r="G122" i="61"/>
  <c r="F82" i="57"/>
  <c r="G79" i="57"/>
  <c r="F150" i="61"/>
  <c r="G147" i="61"/>
  <c r="G39" i="61"/>
  <c r="H36" i="61"/>
  <c r="F187" i="57"/>
  <c r="G184" i="57"/>
  <c r="G154" i="57"/>
  <c r="F157" i="57"/>
  <c r="F76" i="57"/>
  <c r="G73" i="57"/>
  <c r="H211" i="57"/>
  <c r="I208" i="57"/>
  <c r="F100" i="61"/>
  <c r="G97" i="61"/>
  <c r="F199" i="57"/>
  <c r="G196" i="57"/>
  <c r="F106" i="57"/>
  <c r="G103" i="57"/>
  <c r="G76" i="61"/>
  <c r="H73" i="61"/>
  <c r="F175" i="61"/>
  <c r="G172" i="61"/>
  <c r="G12" i="57"/>
  <c r="F15" i="57"/>
  <c r="G9" i="61" l="1"/>
  <c r="H6" i="61"/>
  <c r="H76" i="61"/>
  <c r="I73" i="61"/>
  <c r="G199" i="57"/>
  <c r="H196" i="57"/>
  <c r="I211" i="57"/>
  <c r="J208" i="57"/>
  <c r="H39" i="61"/>
  <c r="I36" i="61"/>
  <c r="H79" i="57"/>
  <c r="G82" i="57"/>
  <c r="H112" i="57"/>
  <c r="I109" i="57"/>
  <c r="G27" i="57"/>
  <c r="H24" i="57"/>
  <c r="H143" i="61"/>
  <c r="I140" i="61"/>
  <c r="I57" i="61"/>
  <c r="J54" i="61"/>
  <c r="G21" i="61"/>
  <c r="H18" i="61"/>
  <c r="G119" i="61"/>
  <c r="H116" i="61"/>
  <c r="G181" i="57"/>
  <c r="H178" i="57"/>
  <c r="G33" i="57"/>
  <c r="H30" i="57"/>
  <c r="G69" i="57"/>
  <c r="H66" i="57"/>
  <c r="G82" i="61"/>
  <c r="H79" i="61"/>
  <c r="G193" i="61"/>
  <c r="H190" i="61"/>
  <c r="F211" i="61"/>
  <c r="G208" i="61"/>
  <c r="G63" i="61"/>
  <c r="H60" i="61"/>
  <c r="G175" i="57"/>
  <c r="H172" i="57"/>
  <c r="G150" i="57"/>
  <c r="H147" i="57"/>
  <c r="G131" i="57"/>
  <c r="H128" i="57"/>
  <c r="G143" i="57"/>
  <c r="H140" i="57"/>
  <c r="G175" i="61"/>
  <c r="H172" i="61"/>
  <c r="G15" i="57"/>
  <c r="H12" i="57"/>
  <c r="G157" i="57"/>
  <c r="H154" i="57"/>
  <c r="G125" i="57"/>
  <c r="H122" i="57"/>
  <c r="G106" i="57"/>
  <c r="H103" i="57"/>
  <c r="G100" i="61"/>
  <c r="H97" i="61"/>
  <c r="G76" i="57"/>
  <c r="H73" i="57"/>
  <c r="G187" i="57"/>
  <c r="H184" i="57"/>
  <c r="G150" i="61"/>
  <c r="H147" i="61"/>
  <c r="G125" i="61"/>
  <c r="H122" i="61"/>
  <c r="G163" i="57"/>
  <c r="H160" i="57"/>
  <c r="G193" i="57"/>
  <c r="H190" i="57"/>
  <c r="I57" i="57"/>
  <c r="J54" i="57"/>
  <c r="G94" i="61"/>
  <c r="H91" i="61"/>
  <c r="G131" i="61"/>
  <c r="H128" i="61"/>
  <c r="G137" i="61"/>
  <c r="H134" i="61"/>
  <c r="H94" i="57"/>
  <c r="I91" i="57"/>
  <c r="G106" i="61"/>
  <c r="H103" i="61"/>
  <c r="G137" i="57"/>
  <c r="H134" i="57"/>
  <c r="G169" i="57"/>
  <c r="H166" i="57"/>
  <c r="G21" i="57"/>
  <c r="H18" i="57"/>
  <c r="H63" i="57"/>
  <c r="I60" i="57"/>
  <c r="G88" i="57"/>
  <c r="H85" i="57"/>
  <c r="G88" i="61"/>
  <c r="H85" i="61"/>
  <c r="G163" i="61"/>
  <c r="H160" i="61"/>
  <c r="G119" i="57"/>
  <c r="H116" i="57"/>
  <c r="G9" i="57"/>
  <c r="H6" i="57"/>
  <c r="G15" i="61"/>
  <c r="H12" i="61"/>
  <c r="G100" i="57"/>
  <c r="H97" i="57"/>
  <c r="H9" i="61" l="1"/>
  <c r="I6" i="61"/>
  <c r="H100" i="57"/>
  <c r="I97" i="57"/>
  <c r="H9" i="57"/>
  <c r="I6" i="57"/>
  <c r="H163" i="61"/>
  <c r="I160" i="61"/>
  <c r="H88" i="57"/>
  <c r="I85" i="57"/>
  <c r="H21" i="57"/>
  <c r="I18" i="57"/>
  <c r="H137" i="57"/>
  <c r="I134" i="57"/>
  <c r="J91" i="57"/>
  <c r="I94" i="57"/>
  <c r="H131" i="61"/>
  <c r="I128" i="61"/>
  <c r="J57" i="57"/>
  <c r="K54" i="57"/>
  <c r="H163" i="57"/>
  <c r="I160" i="57"/>
  <c r="H150" i="61"/>
  <c r="I147" i="61"/>
  <c r="H76" i="57"/>
  <c r="I73" i="57"/>
  <c r="H106" i="57"/>
  <c r="I103" i="57"/>
  <c r="H157" i="57"/>
  <c r="I154" i="57"/>
  <c r="H175" i="61"/>
  <c r="I172" i="61"/>
  <c r="H131" i="57"/>
  <c r="I128" i="57"/>
  <c r="H175" i="57"/>
  <c r="I172" i="57"/>
  <c r="H63" i="61"/>
  <c r="I60" i="61"/>
  <c r="H193" i="61"/>
  <c r="I190" i="61"/>
  <c r="H69" i="57"/>
  <c r="I66" i="57"/>
  <c r="H181" i="57"/>
  <c r="I178" i="57"/>
  <c r="H21" i="61"/>
  <c r="I18" i="61"/>
  <c r="I143" i="61"/>
  <c r="J140" i="61"/>
  <c r="I112" i="57"/>
  <c r="J109" i="57"/>
  <c r="I39" i="61"/>
  <c r="J36" i="61"/>
  <c r="H199" i="57"/>
  <c r="I196" i="57"/>
  <c r="H15" i="61"/>
  <c r="I12" i="61"/>
  <c r="H119" i="57"/>
  <c r="I116" i="57"/>
  <c r="H88" i="61"/>
  <c r="I85" i="61"/>
  <c r="I63" i="57"/>
  <c r="J60" i="57"/>
  <c r="H169" i="57"/>
  <c r="I166" i="57"/>
  <c r="H106" i="61"/>
  <c r="I103" i="61"/>
  <c r="H137" i="61"/>
  <c r="I134" i="61"/>
  <c r="H94" i="61"/>
  <c r="I91" i="61"/>
  <c r="H193" i="57"/>
  <c r="I190" i="57"/>
  <c r="H125" i="61"/>
  <c r="I122" i="61"/>
  <c r="H187" i="57"/>
  <c r="I184" i="57"/>
  <c r="H100" i="61"/>
  <c r="I97" i="61"/>
  <c r="H125" i="57"/>
  <c r="I122" i="57"/>
  <c r="H15" i="57"/>
  <c r="I12" i="57"/>
  <c r="H143" i="57"/>
  <c r="I140" i="57"/>
  <c r="H150" i="57"/>
  <c r="I147" i="57"/>
  <c r="G211" i="61"/>
  <c r="H208" i="61"/>
  <c r="H82" i="61"/>
  <c r="I79" i="61"/>
  <c r="H33" i="57"/>
  <c r="I30" i="57"/>
  <c r="H119" i="61"/>
  <c r="I116" i="61"/>
  <c r="J57" i="61"/>
  <c r="K54" i="61"/>
  <c r="H27" i="57"/>
  <c r="I24" i="57"/>
  <c r="J211" i="57"/>
  <c r="K208" i="57"/>
  <c r="I76" i="61"/>
  <c r="J73" i="61"/>
  <c r="H82" i="57"/>
  <c r="I79" i="57"/>
  <c r="I9" i="61" l="1"/>
  <c r="J6" i="61"/>
  <c r="I82" i="57"/>
  <c r="J79" i="57"/>
  <c r="K211" i="57"/>
  <c r="L208" i="57"/>
  <c r="K57" i="61"/>
  <c r="L54" i="61"/>
  <c r="I33" i="57"/>
  <c r="J30" i="57"/>
  <c r="I208" i="61"/>
  <c r="H211" i="61"/>
  <c r="I150" i="57"/>
  <c r="J147" i="57"/>
  <c r="I15" i="57"/>
  <c r="J12" i="57"/>
  <c r="I100" i="61"/>
  <c r="J97" i="61"/>
  <c r="I125" i="61"/>
  <c r="J122" i="61"/>
  <c r="I94" i="61"/>
  <c r="J91" i="61"/>
  <c r="I106" i="61"/>
  <c r="J103" i="61"/>
  <c r="J63" i="57"/>
  <c r="K60" i="57"/>
  <c r="I119" i="57"/>
  <c r="J116" i="57"/>
  <c r="J196" i="57"/>
  <c r="I199" i="57"/>
  <c r="J112" i="57"/>
  <c r="K109" i="57"/>
  <c r="I21" i="61"/>
  <c r="J18" i="61"/>
  <c r="I69" i="57"/>
  <c r="J66" i="57"/>
  <c r="I63" i="61"/>
  <c r="J60" i="61"/>
  <c r="I131" i="57"/>
  <c r="J128" i="57"/>
  <c r="I157" i="57"/>
  <c r="J154" i="57"/>
  <c r="I76" i="57"/>
  <c r="J73" i="57"/>
  <c r="I163" i="57"/>
  <c r="J160" i="57"/>
  <c r="I131" i="61"/>
  <c r="J128" i="61"/>
  <c r="I137" i="57"/>
  <c r="J134" i="57"/>
  <c r="I88" i="57"/>
  <c r="J85" i="57"/>
  <c r="I9" i="57"/>
  <c r="J6" i="57"/>
  <c r="J76" i="61"/>
  <c r="K73" i="61"/>
  <c r="I27" i="57"/>
  <c r="J24" i="57"/>
  <c r="I119" i="61"/>
  <c r="J116" i="61"/>
  <c r="I82" i="61"/>
  <c r="J79" i="61"/>
  <c r="I143" i="57"/>
  <c r="J140" i="57"/>
  <c r="I125" i="57"/>
  <c r="J122" i="57"/>
  <c r="I187" i="57"/>
  <c r="J184" i="57"/>
  <c r="I193" i="57"/>
  <c r="J190" i="57"/>
  <c r="I137" i="61"/>
  <c r="J134" i="61"/>
  <c r="I169" i="57"/>
  <c r="J166" i="57"/>
  <c r="I88" i="61"/>
  <c r="J85" i="61"/>
  <c r="I15" i="61"/>
  <c r="J12" i="61"/>
  <c r="J39" i="61"/>
  <c r="K36" i="61"/>
  <c r="J143" i="61"/>
  <c r="K140" i="61"/>
  <c r="J178" i="57"/>
  <c r="I181" i="57"/>
  <c r="I193" i="61"/>
  <c r="J190" i="61"/>
  <c r="I175" i="57"/>
  <c r="J172" i="57"/>
  <c r="I175" i="61"/>
  <c r="J172" i="61"/>
  <c r="I106" i="57"/>
  <c r="J103" i="57"/>
  <c r="I150" i="61"/>
  <c r="J147" i="61"/>
  <c r="K57" i="57"/>
  <c r="L54" i="57"/>
  <c r="I21" i="57"/>
  <c r="J18" i="57"/>
  <c r="I163" i="61"/>
  <c r="J160" i="61"/>
  <c r="I100" i="57"/>
  <c r="J97" i="57"/>
  <c r="J94" i="57"/>
  <c r="K91" i="57"/>
  <c r="J9" i="61" l="1"/>
  <c r="K6" i="61"/>
  <c r="K94" i="57"/>
  <c r="L91" i="57"/>
  <c r="J163" i="61"/>
  <c r="K160" i="61"/>
  <c r="L57" i="57"/>
  <c r="M54" i="57"/>
  <c r="J106" i="57"/>
  <c r="K103" i="57"/>
  <c r="J175" i="57"/>
  <c r="K172" i="57"/>
  <c r="K39" i="61"/>
  <c r="L36" i="61"/>
  <c r="J88" i="61"/>
  <c r="K85" i="61"/>
  <c r="J137" i="61"/>
  <c r="K134" i="61"/>
  <c r="J187" i="57"/>
  <c r="K184" i="57"/>
  <c r="J143" i="57"/>
  <c r="K140" i="57"/>
  <c r="J82" i="61"/>
  <c r="K79" i="61"/>
  <c r="J27" i="57"/>
  <c r="K24" i="57"/>
  <c r="J9" i="57"/>
  <c r="K6" i="57"/>
  <c r="J137" i="57"/>
  <c r="K134" i="57"/>
  <c r="J163" i="57"/>
  <c r="K160" i="57"/>
  <c r="J157" i="57"/>
  <c r="K154" i="57"/>
  <c r="J63" i="61"/>
  <c r="K60" i="61"/>
  <c r="J21" i="61"/>
  <c r="K18" i="61"/>
  <c r="K63" i="57"/>
  <c r="L60" i="57"/>
  <c r="J94" i="61"/>
  <c r="K91" i="61"/>
  <c r="J100" i="61"/>
  <c r="K97" i="61"/>
  <c r="J150" i="57"/>
  <c r="K147" i="57"/>
  <c r="J33" i="57"/>
  <c r="K30" i="57"/>
  <c r="L211" i="57"/>
  <c r="M208" i="57"/>
  <c r="J181" i="57"/>
  <c r="K178" i="57"/>
  <c r="J199" i="57"/>
  <c r="K196" i="57"/>
  <c r="J100" i="57"/>
  <c r="K97" i="57"/>
  <c r="J21" i="57"/>
  <c r="K18" i="57"/>
  <c r="J150" i="61"/>
  <c r="K147" i="61"/>
  <c r="J175" i="61"/>
  <c r="K172" i="61"/>
  <c r="J193" i="61"/>
  <c r="K190" i="61"/>
  <c r="K143" i="61"/>
  <c r="L140" i="61"/>
  <c r="J15" i="61"/>
  <c r="K12" i="61"/>
  <c r="J169" i="57"/>
  <c r="K166" i="57"/>
  <c r="J193" i="57"/>
  <c r="K190" i="57"/>
  <c r="J125" i="57"/>
  <c r="K122" i="57"/>
  <c r="J119" i="61"/>
  <c r="K116" i="61"/>
  <c r="K76" i="61"/>
  <c r="L73" i="61"/>
  <c r="J88" i="57"/>
  <c r="K85" i="57"/>
  <c r="J131" i="61"/>
  <c r="K128" i="61"/>
  <c r="J76" i="57"/>
  <c r="K73" i="57"/>
  <c r="J131" i="57"/>
  <c r="K128" i="57"/>
  <c r="J69" i="57"/>
  <c r="K66" i="57"/>
  <c r="K112" i="57"/>
  <c r="L109" i="57"/>
  <c r="J119" i="57"/>
  <c r="K116" i="57"/>
  <c r="J106" i="61"/>
  <c r="K103" i="61"/>
  <c r="J125" i="61"/>
  <c r="K122" i="61"/>
  <c r="K12" i="57"/>
  <c r="J15" i="57"/>
  <c r="L57" i="61"/>
  <c r="M54" i="61"/>
  <c r="J82" i="57"/>
  <c r="K79" i="57"/>
  <c r="I211" i="61"/>
  <c r="J208" i="61"/>
  <c r="K9" i="61" l="1"/>
  <c r="L6" i="61"/>
  <c r="J211" i="61"/>
  <c r="K208" i="61"/>
  <c r="M57" i="61"/>
  <c r="N54" i="61"/>
  <c r="K125" i="61"/>
  <c r="L122" i="61"/>
  <c r="K119" i="57"/>
  <c r="L116" i="57"/>
  <c r="K69" i="57"/>
  <c r="L66" i="57"/>
  <c r="K76" i="57"/>
  <c r="L73" i="57"/>
  <c r="K88" i="57"/>
  <c r="L85" i="57"/>
  <c r="K119" i="61"/>
  <c r="L116" i="61"/>
  <c r="K125" i="57"/>
  <c r="L122" i="57"/>
  <c r="K169" i="57"/>
  <c r="L166" i="57"/>
  <c r="L143" i="61"/>
  <c r="M140" i="61"/>
  <c r="K175" i="61"/>
  <c r="L172" i="61"/>
  <c r="K21" i="57"/>
  <c r="L18" i="57"/>
  <c r="K199" i="57"/>
  <c r="L196" i="57"/>
  <c r="M211" i="57"/>
  <c r="N208" i="57"/>
  <c r="K150" i="57"/>
  <c r="L147" i="57"/>
  <c r="K94" i="61"/>
  <c r="L91" i="61"/>
  <c r="K21" i="61"/>
  <c r="L18" i="61"/>
  <c r="K157" i="57"/>
  <c r="L154" i="57"/>
  <c r="K137" i="57"/>
  <c r="L134" i="57"/>
  <c r="K27" i="57"/>
  <c r="L24" i="57"/>
  <c r="K143" i="57"/>
  <c r="L140" i="57"/>
  <c r="K137" i="61"/>
  <c r="L134" i="61"/>
  <c r="L39" i="61"/>
  <c r="M36" i="61"/>
  <c r="K106" i="57"/>
  <c r="L103" i="57"/>
  <c r="K163" i="61"/>
  <c r="L160" i="61"/>
  <c r="K82" i="57"/>
  <c r="L79" i="57"/>
  <c r="K106" i="61"/>
  <c r="L103" i="61"/>
  <c r="L112" i="57"/>
  <c r="M109" i="57"/>
  <c r="K131" i="57"/>
  <c r="L128" i="57"/>
  <c r="K131" i="61"/>
  <c r="L128" i="61"/>
  <c r="L76" i="61"/>
  <c r="M73" i="61"/>
  <c r="K193" i="57"/>
  <c r="L190" i="57"/>
  <c r="K15" i="61"/>
  <c r="L12" i="61"/>
  <c r="K193" i="61"/>
  <c r="L190" i="61"/>
  <c r="K150" i="61"/>
  <c r="L147" i="61"/>
  <c r="K100" i="57"/>
  <c r="L97" i="57"/>
  <c r="K181" i="57"/>
  <c r="L178" i="57"/>
  <c r="K33" i="57"/>
  <c r="L30" i="57"/>
  <c r="K100" i="61"/>
  <c r="L97" i="61"/>
  <c r="L63" i="57"/>
  <c r="M60" i="57"/>
  <c r="K63" i="61"/>
  <c r="L60" i="61"/>
  <c r="K163" i="57"/>
  <c r="L160" i="57"/>
  <c r="K9" i="57"/>
  <c r="L6" i="57"/>
  <c r="K82" i="61"/>
  <c r="L79" i="61"/>
  <c r="K187" i="57"/>
  <c r="L184" i="57"/>
  <c r="K88" i="61"/>
  <c r="L85" i="61"/>
  <c r="K175" i="57"/>
  <c r="L172" i="57"/>
  <c r="M57" i="57"/>
  <c r="N54" i="57"/>
  <c r="L94" i="57"/>
  <c r="M91" i="57"/>
  <c r="K15" i="57"/>
  <c r="L12" i="57"/>
  <c r="L9" i="61" l="1"/>
  <c r="M6" i="61"/>
  <c r="L15" i="57"/>
  <c r="M12" i="57"/>
  <c r="N57" i="57"/>
  <c r="O54" i="57"/>
  <c r="L88" i="61"/>
  <c r="M85" i="61"/>
  <c r="L82" i="61"/>
  <c r="M79" i="61"/>
  <c r="L163" i="57"/>
  <c r="M160" i="57"/>
  <c r="M63" i="57"/>
  <c r="N60" i="57"/>
  <c r="L33" i="57"/>
  <c r="M30" i="57"/>
  <c r="L100" i="57"/>
  <c r="M97" i="57"/>
  <c r="L193" i="61"/>
  <c r="M190" i="61"/>
  <c r="L193" i="57"/>
  <c r="M190" i="57"/>
  <c r="M76" i="61"/>
  <c r="N73" i="61"/>
  <c r="L131" i="57"/>
  <c r="M128" i="57"/>
  <c r="L106" i="61"/>
  <c r="M103" i="61"/>
  <c r="L163" i="61"/>
  <c r="M160" i="61"/>
  <c r="M39" i="61"/>
  <c r="N36" i="61"/>
  <c r="L143" i="57"/>
  <c r="M140" i="57"/>
  <c r="L137" i="57"/>
  <c r="M134" i="57"/>
  <c r="L21" i="61"/>
  <c r="M18" i="61"/>
  <c r="L150" i="57"/>
  <c r="M147" i="57"/>
  <c r="L199" i="57"/>
  <c r="M196" i="57"/>
  <c r="L175" i="61"/>
  <c r="M172" i="61"/>
  <c r="L169" i="57"/>
  <c r="M166" i="57"/>
  <c r="L119" i="61"/>
  <c r="M116" i="61"/>
  <c r="L76" i="57"/>
  <c r="M73" i="57"/>
  <c r="L119" i="57"/>
  <c r="M116" i="57"/>
  <c r="N57" i="61"/>
  <c r="O54" i="61"/>
  <c r="M94" i="57"/>
  <c r="N91" i="57"/>
  <c r="L175" i="57"/>
  <c r="M172" i="57"/>
  <c r="L187" i="57"/>
  <c r="M184" i="57"/>
  <c r="L9" i="57"/>
  <c r="M6" i="57"/>
  <c r="L63" i="61"/>
  <c r="M60" i="61"/>
  <c r="L100" i="61"/>
  <c r="M97" i="61"/>
  <c r="L181" i="57"/>
  <c r="M178" i="57"/>
  <c r="L150" i="61"/>
  <c r="M147" i="61"/>
  <c r="L15" i="61"/>
  <c r="M12" i="61"/>
  <c r="L131" i="61"/>
  <c r="M128" i="61"/>
  <c r="M112" i="57"/>
  <c r="N109" i="57"/>
  <c r="L82" i="57"/>
  <c r="M79" i="57"/>
  <c r="L106" i="57"/>
  <c r="M103" i="57"/>
  <c r="L137" i="61"/>
  <c r="M134" i="61"/>
  <c r="L27" i="57"/>
  <c r="M24" i="57"/>
  <c r="L157" i="57"/>
  <c r="M154" i="57"/>
  <c r="L94" i="61"/>
  <c r="M91" i="61"/>
  <c r="N211" i="57"/>
  <c r="O208" i="57"/>
  <c r="L21" i="57"/>
  <c r="M18" i="57"/>
  <c r="M143" i="61"/>
  <c r="N140" i="61"/>
  <c r="L125" i="57"/>
  <c r="M122" i="57"/>
  <c r="L88" i="57"/>
  <c r="M85" i="57"/>
  <c r="L69" i="57"/>
  <c r="M66" i="57"/>
  <c r="L125" i="61"/>
  <c r="M122" i="61"/>
  <c r="K211" i="61"/>
  <c r="L208" i="61"/>
  <c r="M9" i="61" l="1"/>
  <c r="N6" i="61"/>
  <c r="M125" i="61"/>
  <c r="N122" i="61"/>
  <c r="M88" i="57"/>
  <c r="N85" i="57"/>
  <c r="N143" i="61"/>
  <c r="O140" i="61"/>
  <c r="O211" i="57"/>
  <c r="P208" i="57"/>
  <c r="M157" i="57"/>
  <c r="N154" i="57"/>
  <c r="M137" i="61"/>
  <c r="N134" i="61"/>
  <c r="M82" i="57"/>
  <c r="N79" i="57"/>
  <c r="M131" i="61"/>
  <c r="N128" i="61"/>
  <c r="M150" i="61"/>
  <c r="N147" i="61"/>
  <c r="M100" i="61"/>
  <c r="N97" i="61"/>
  <c r="M9" i="57"/>
  <c r="N6" i="57"/>
  <c r="M175" i="57"/>
  <c r="N172" i="57"/>
  <c r="O57" i="61"/>
  <c r="P54" i="61"/>
  <c r="M76" i="57"/>
  <c r="N73" i="57"/>
  <c r="M169" i="57"/>
  <c r="N166" i="57"/>
  <c r="M199" i="57"/>
  <c r="N196" i="57"/>
  <c r="M21" i="61"/>
  <c r="N18" i="61"/>
  <c r="M143" i="57"/>
  <c r="N140" i="57"/>
  <c r="M163" i="61"/>
  <c r="N160" i="61"/>
  <c r="M131" i="57"/>
  <c r="N128" i="57"/>
  <c r="M193" i="57"/>
  <c r="N190" i="57"/>
  <c r="M100" i="57"/>
  <c r="N97" i="57"/>
  <c r="N63" i="57"/>
  <c r="O60" i="57"/>
  <c r="M82" i="61"/>
  <c r="N79" i="61"/>
  <c r="O57" i="57"/>
  <c r="P54" i="57"/>
  <c r="M69" i="57"/>
  <c r="N66" i="57"/>
  <c r="M125" i="57"/>
  <c r="N122" i="57"/>
  <c r="M21" i="57"/>
  <c r="N18" i="57"/>
  <c r="M94" i="61"/>
  <c r="N91" i="61"/>
  <c r="M27" i="57"/>
  <c r="N24" i="57"/>
  <c r="M106" i="57"/>
  <c r="N103" i="57"/>
  <c r="N112" i="57"/>
  <c r="O109" i="57"/>
  <c r="M15" i="61"/>
  <c r="N12" i="61"/>
  <c r="M181" i="57"/>
  <c r="N178" i="57"/>
  <c r="M63" i="61"/>
  <c r="N60" i="61"/>
  <c r="M187" i="57"/>
  <c r="N184" i="57"/>
  <c r="N94" i="57"/>
  <c r="O91" i="57"/>
  <c r="M119" i="57"/>
  <c r="N116" i="57"/>
  <c r="M119" i="61"/>
  <c r="N116" i="61"/>
  <c r="M175" i="61"/>
  <c r="N172" i="61"/>
  <c r="M150" i="57"/>
  <c r="N147" i="57"/>
  <c r="M137" i="57"/>
  <c r="N134" i="57"/>
  <c r="N39" i="61"/>
  <c r="O36" i="61"/>
  <c r="M106" i="61"/>
  <c r="N103" i="61"/>
  <c r="N76" i="61"/>
  <c r="O73" i="61"/>
  <c r="M193" i="61"/>
  <c r="N190" i="61"/>
  <c r="M33" i="57"/>
  <c r="N30" i="57"/>
  <c r="M163" i="57"/>
  <c r="N160" i="57"/>
  <c r="M88" i="61"/>
  <c r="N85" i="61"/>
  <c r="M15" i="57"/>
  <c r="N12" i="57"/>
  <c r="L211" i="61"/>
  <c r="M208" i="61"/>
  <c r="N9" i="61" l="1"/>
  <c r="O6" i="61"/>
  <c r="N88" i="61"/>
  <c r="O85" i="61"/>
  <c r="P73" i="61"/>
  <c r="O76" i="61"/>
  <c r="N15" i="57"/>
  <c r="O12" i="57"/>
  <c r="N163" i="57"/>
  <c r="O160" i="57"/>
  <c r="N193" i="61"/>
  <c r="O190" i="61"/>
  <c r="N106" i="61"/>
  <c r="O103" i="61"/>
  <c r="N137" i="57"/>
  <c r="O134" i="57"/>
  <c r="N175" i="61"/>
  <c r="O172" i="61"/>
  <c r="N119" i="57"/>
  <c r="O116" i="57"/>
  <c r="N187" i="57"/>
  <c r="O184" i="57"/>
  <c r="N181" i="57"/>
  <c r="O178" i="57"/>
  <c r="P109" i="57"/>
  <c r="O112" i="57"/>
  <c r="N27" i="57"/>
  <c r="O24" i="57"/>
  <c r="N21" i="57"/>
  <c r="O18" i="57"/>
  <c r="N69" i="57"/>
  <c r="O66" i="57"/>
  <c r="N82" i="61"/>
  <c r="O79" i="61"/>
  <c r="N100" i="57"/>
  <c r="O97" i="57"/>
  <c r="N131" i="57"/>
  <c r="O128" i="57"/>
  <c r="N143" i="57"/>
  <c r="O140" i="57"/>
  <c r="N199" i="57"/>
  <c r="O196" i="57"/>
  <c r="N76" i="57"/>
  <c r="O73" i="57"/>
  <c r="N175" i="57"/>
  <c r="O172" i="57"/>
  <c r="N100" i="61"/>
  <c r="O97" i="61"/>
  <c r="N131" i="61"/>
  <c r="O128" i="61"/>
  <c r="N137" i="61"/>
  <c r="O134" i="61"/>
  <c r="C208" i="57"/>
  <c r="C211" i="57" s="1"/>
  <c r="P211" i="57"/>
  <c r="N88" i="57"/>
  <c r="O85" i="57"/>
  <c r="M211" i="61"/>
  <c r="N208" i="61"/>
  <c r="O39" i="61"/>
  <c r="P36" i="61"/>
  <c r="N119" i="61"/>
  <c r="O116" i="61"/>
  <c r="O94" i="57"/>
  <c r="P91" i="57"/>
  <c r="N63" i="61"/>
  <c r="O60" i="61"/>
  <c r="N15" i="61"/>
  <c r="O12" i="61"/>
  <c r="N106" i="57"/>
  <c r="O103" i="57"/>
  <c r="N94" i="61"/>
  <c r="O91" i="61"/>
  <c r="N125" i="57"/>
  <c r="O122" i="57"/>
  <c r="C54" i="57"/>
  <c r="C57" i="57" s="1"/>
  <c r="P57" i="57"/>
  <c r="O63" i="57"/>
  <c r="P60" i="57"/>
  <c r="N193" i="57"/>
  <c r="O190" i="57"/>
  <c r="N163" i="61"/>
  <c r="O160" i="61"/>
  <c r="N21" i="61"/>
  <c r="O18" i="61"/>
  <c r="N169" i="57"/>
  <c r="O166" i="57"/>
  <c r="P57" i="61"/>
  <c r="C54" i="61"/>
  <c r="C57" i="61" s="1"/>
  <c r="N9" i="57"/>
  <c r="O6" i="57"/>
  <c r="N150" i="61"/>
  <c r="O147" i="61"/>
  <c r="N82" i="57"/>
  <c r="O79" i="57"/>
  <c r="N157" i="57"/>
  <c r="O154" i="57"/>
  <c r="P140" i="61"/>
  <c r="O143" i="61"/>
  <c r="N125" i="61"/>
  <c r="O122" i="61"/>
  <c r="N33" i="57"/>
  <c r="O30" i="57"/>
  <c r="N150" i="57"/>
  <c r="O147" i="57"/>
  <c r="P6" i="61" l="1"/>
  <c r="O9" i="61"/>
  <c r="P147" i="57"/>
  <c r="O150" i="57"/>
  <c r="P154" i="57"/>
  <c r="O157" i="57"/>
  <c r="P18" i="61"/>
  <c r="O21" i="61"/>
  <c r="O33" i="57"/>
  <c r="P30" i="57"/>
  <c r="O82" i="57"/>
  <c r="P79" i="57"/>
  <c r="O9" i="57"/>
  <c r="P6" i="57"/>
  <c r="O169" i="57"/>
  <c r="P166" i="57"/>
  <c r="O163" i="61"/>
  <c r="P160" i="61"/>
  <c r="P63" i="57"/>
  <c r="C60" i="57"/>
  <c r="C63" i="57" s="1"/>
  <c r="O125" i="57"/>
  <c r="P122" i="57"/>
  <c r="P103" i="57"/>
  <c r="O106" i="57"/>
  <c r="O63" i="61"/>
  <c r="P60" i="61"/>
  <c r="O119" i="61"/>
  <c r="P116" i="61"/>
  <c r="N211" i="61"/>
  <c r="O208" i="61"/>
  <c r="O131" i="61"/>
  <c r="P128" i="61"/>
  <c r="O175" i="57"/>
  <c r="P172" i="57"/>
  <c r="O199" i="57"/>
  <c r="P196" i="57"/>
  <c r="O131" i="57"/>
  <c r="P128" i="57"/>
  <c r="P79" i="61"/>
  <c r="O82" i="61"/>
  <c r="P18" i="57"/>
  <c r="O21" i="57"/>
  <c r="P184" i="57"/>
  <c r="O187" i="57"/>
  <c r="P172" i="61"/>
  <c r="O175" i="61"/>
  <c r="O106" i="61"/>
  <c r="P103" i="61"/>
  <c r="O163" i="57"/>
  <c r="P160" i="57"/>
  <c r="P143" i="61"/>
  <c r="C140" i="61"/>
  <c r="C143" i="61" s="1"/>
  <c r="P112" i="57"/>
  <c r="C109" i="57"/>
  <c r="C112" i="57" s="1"/>
  <c r="C73" i="61"/>
  <c r="C76" i="61" s="1"/>
  <c r="P76" i="61"/>
  <c r="P147" i="61"/>
  <c r="O150" i="61"/>
  <c r="P190" i="57"/>
  <c r="O193" i="57"/>
  <c r="P91" i="61"/>
  <c r="O94" i="61"/>
  <c r="O15" i="61"/>
  <c r="P12" i="61"/>
  <c r="P94" i="57"/>
  <c r="C91" i="57"/>
  <c r="C94" i="57" s="1"/>
  <c r="P39" i="61"/>
  <c r="C36" i="61"/>
  <c r="C39" i="61" s="1"/>
  <c r="O88" i="57"/>
  <c r="P85" i="57"/>
  <c r="O137" i="61"/>
  <c r="P134" i="61"/>
  <c r="O100" i="61"/>
  <c r="P97" i="61"/>
  <c r="O76" i="57"/>
  <c r="P73" i="57"/>
  <c r="P140" i="57"/>
  <c r="O143" i="57"/>
  <c r="P97" i="57"/>
  <c r="O100" i="57"/>
  <c r="P66" i="57"/>
  <c r="O69" i="57"/>
  <c r="P24" i="57"/>
  <c r="O27" i="57"/>
  <c r="P178" i="57"/>
  <c r="O181" i="57"/>
  <c r="O119" i="57"/>
  <c r="P116" i="57"/>
  <c r="P134" i="57"/>
  <c r="O137" i="57"/>
  <c r="O193" i="61"/>
  <c r="P190" i="61"/>
  <c r="P12" i="57"/>
  <c r="O15" i="57"/>
  <c r="O88" i="61"/>
  <c r="P85" i="61"/>
  <c r="O125" i="61"/>
  <c r="P122" i="61"/>
  <c r="C6" i="61" l="1"/>
  <c r="C9" i="61" s="1"/>
  <c r="P9" i="61"/>
  <c r="C24" i="57"/>
  <c r="C27" i="57" s="1"/>
  <c r="P27" i="57"/>
  <c r="C97" i="57"/>
  <c r="C100" i="57" s="1"/>
  <c r="P100" i="57"/>
  <c r="P125" i="61"/>
  <c r="C122" i="61"/>
  <c r="C125" i="61" s="1"/>
  <c r="P100" i="61"/>
  <c r="C97" i="61"/>
  <c r="C100" i="61" s="1"/>
  <c r="P88" i="57"/>
  <c r="C85" i="57"/>
  <c r="C88" i="57" s="1"/>
  <c r="C160" i="57"/>
  <c r="C163" i="57" s="1"/>
  <c r="P163" i="57"/>
  <c r="C128" i="57"/>
  <c r="C131" i="57" s="1"/>
  <c r="P131" i="57"/>
  <c r="C172" i="57"/>
  <c r="C175" i="57" s="1"/>
  <c r="P175" i="57"/>
  <c r="O211" i="61"/>
  <c r="P208" i="61"/>
  <c r="C60" i="61"/>
  <c r="C63" i="61" s="1"/>
  <c r="P63" i="61"/>
  <c r="C122" i="57"/>
  <c r="C125" i="57" s="1"/>
  <c r="P125" i="57"/>
  <c r="P163" i="61"/>
  <c r="C160" i="61"/>
  <c r="C163" i="61" s="1"/>
  <c r="C6" i="57"/>
  <c r="C9" i="57" s="1"/>
  <c r="P9" i="57"/>
  <c r="C30" i="57"/>
  <c r="C33" i="57" s="1"/>
  <c r="P33" i="57"/>
  <c r="C134" i="57"/>
  <c r="C137" i="57" s="1"/>
  <c r="P137" i="57"/>
  <c r="P69" i="57"/>
  <c r="C66" i="57"/>
  <c r="C69" i="57" s="1"/>
  <c r="C91" i="61"/>
  <c r="C94" i="61" s="1"/>
  <c r="P94" i="61"/>
  <c r="C147" i="61"/>
  <c r="C150" i="61" s="1"/>
  <c r="P150" i="61"/>
  <c r="C172" i="61"/>
  <c r="C175" i="61" s="1"/>
  <c r="P175" i="61"/>
  <c r="C18" i="57"/>
  <c r="C21" i="57" s="1"/>
  <c r="P21" i="57"/>
  <c r="P157" i="57"/>
  <c r="C154" i="57"/>
  <c r="C157" i="57" s="1"/>
  <c r="P15" i="57"/>
  <c r="C12" i="57"/>
  <c r="C15" i="57" s="1"/>
  <c r="P181" i="57"/>
  <c r="C178" i="57"/>
  <c r="C181" i="57" s="1"/>
  <c r="P143" i="57"/>
  <c r="C140" i="57"/>
  <c r="C143" i="57" s="1"/>
  <c r="C85" i="61"/>
  <c r="C88" i="61" s="1"/>
  <c r="P88" i="61"/>
  <c r="P193" i="61"/>
  <c r="C190" i="61"/>
  <c r="C193" i="61" s="1"/>
  <c r="C116" i="57"/>
  <c r="C119" i="57" s="1"/>
  <c r="P119" i="57"/>
  <c r="C73" i="57"/>
  <c r="C76" i="57" s="1"/>
  <c r="P76" i="57"/>
  <c r="P137" i="61"/>
  <c r="C134" i="61"/>
  <c r="C137" i="61" s="1"/>
  <c r="P15" i="61"/>
  <c r="C12" i="61"/>
  <c r="C15" i="61" s="1"/>
  <c r="P106" i="61"/>
  <c r="C103" i="61"/>
  <c r="C106" i="61" s="1"/>
  <c r="C196" i="57"/>
  <c r="C199" i="57" s="1"/>
  <c r="P199" i="57"/>
  <c r="P131" i="61"/>
  <c r="C128" i="61"/>
  <c r="C131" i="61" s="1"/>
  <c r="P119" i="61"/>
  <c r="C116" i="61"/>
  <c r="C119" i="61" s="1"/>
  <c r="P169" i="57"/>
  <c r="C166" i="57"/>
  <c r="C169" i="57" s="1"/>
  <c r="C79" i="57"/>
  <c r="C82" i="57" s="1"/>
  <c r="P82" i="57"/>
  <c r="P193" i="57"/>
  <c r="C190" i="57"/>
  <c r="C193" i="57" s="1"/>
  <c r="C184" i="57"/>
  <c r="C187" i="57" s="1"/>
  <c r="P187" i="57"/>
  <c r="P82" i="61"/>
  <c r="C79" i="61"/>
  <c r="C82" i="61" s="1"/>
  <c r="P106" i="57"/>
  <c r="C103" i="57"/>
  <c r="C106" i="57" s="1"/>
  <c r="C18" i="61"/>
  <c r="C21" i="61" s="1"/>
  <c r="P21" i="61"/>
  <c r="C147" i="57"/>
  <c r="C150" i="57" s="1"/>
  <c r="P150" i="57"/>
  <c r="C208" i="61" l="1"/>
  <c r="C211" i="61" s="1"/>
  <c r="P211" i="61"/>
</calcChain>
</file>

<file path=xl/comments1.xml><?xml version="1.0" encoding="utf-8"?>
<comments xmlns="http://schemas.openxmlformats.org/spreadsheetml/2006/main">
  <authors>
    <author>Tharine</author>
    <author>Albertus</author>
  </authors>
  <commentList>
    <comment ref="M41" authorId="0">
      <text>
        <r>
          <rPr>
            <b/>
            <sz val="9"/>
            <color indexed="81"/>
            <rFont val="Tahoma"/>
            <charset val="1"/>
          </rPr>
          <t>Geen vergadering gehou</t>
        </r>
      </text>
    </comment>
    <comment ref="M42" authorId="0">
      <text>
        <r>
          <rPr>
            <b/>
            <sz val="9"/>
            <color indexed="81"/>
            <rFont val="Tahoma"/>
            <charset val="1"/>
          </rPr>
          <t>nog doen</t>
        </r>
      </text>
    </comment>
    <comment ref="M43" authorId="0">
      <text>
        <r>
          <rPr>
            <b/>
            <sz val="9"/>
            <color indexed="81"/>
            <rFont val="Tahoma"/>
            <charset val="1"/>
          </rPr>
          <t>verslag ged. gedoen</t>
        </r>
      </text>
    </comment>
    <comment ref="M44" authorId="0">
      <text>
        <r>
          <rPr>
            <b/>
            <sz val="9"/>
            <color indexed="81"/>
            <rFont val="Tahoma"/>
            <charset val="1"/>
          </rPr>
          <t>framework nog goedkeur</t>
        </r>
      </text>
    </comment>
    <comment ref="M46" authorId="0">
      <text>
        <r>
          <rPr>
            <b/>
            <sz val="9"/>
            <color indexed="81"/>
            <rFont val="Tahoma"/>
            <charset val="1"/>
          </rPr>
          <t>Net Desember</t>
        </r>
      </text>
    </comment>
    <comment ref="M47" authorId="0">
      <text>
        <r>
          <rPr>
            <b/>
            <sz val="9"/>
            <color indexed="81"/>
            <rFont val="Tahoma"/>
            <charset val="1"/>
          </rPr>
          <t xml:space="preserve">Geen
</t>
        </r>
      </text>
    </comment>
    <comment ref="M58" authorId="0">
      <text>
        <r>
          <rPr>
            <b/>
            <sz val="9"/>
            <color indexed="81"/>
            <rFont val="Tahoma"/>
            <charset val="1"/>
          </rPr>
          <t>Nie alles gedoen</t>
        </r>
      </text>
    </comment>
    <comment ref="M60" authorId="0">
      <text>
        <r>
          <rPr>
            <b/>
            <sz val="9"/>
            <color indexed="81"/>
            <rFont val="Tahoma"/>
            <charset val="1"/>
          </rPr>
          <t xml:space="preserve">konsep soos kom. En retention uitstaande
</t>
        </r>
      </text>
    </comment>
    <comment ref="L65" authorId="1">
      <text>
        <r>
          <rPr>
            <b/>
            <sz val="9"/>
            <color indexed="81"/>
            <rFont val="Tahoma"/>
            <family val="2"/>
          </rPr>
          <t xml:space="preserve">Vakatures VWV nog nie gevul
</t>
        </r>
      </text>
    </comment>
    <comment ref="M65" authorId="0">
      <text>
        <r>
          <rPr>
            <b/>
            <sz val="9"/>
            <color indexed="81"/>
            <rFont val="Tahoma"/>
            <charset val="1"/>
          </rPr>
          <t>MM hanteer</t>
        </r>
      </text>
    </comment>
    <comment ref="M68" authorId="0">
      <text>
        <r>
          <rPr>
            <b/>
            <sz val="9"/>
            <color indexed="81"/>
            <rFont val="Tahoma"/>
            <charset val="1"/>
          </rPr>
          <t>Fondse nog nie ontvang</t>
        </r>
      </text>
    </comment>
    <comment ref="M72" authorId="0">
      <text>
        <r>
          <rPr>
            <b/>
            <sz val="9"/>
            <color indexed="81"/>
            <rFont val="Tahoma"/>
            <charset val="1"/>
          </rPr>
          <t>MM hanteer</t>
        </r>
        <r>
          <rPr>
            <sz val="9"/>
            <color indexed="81"/>
            <rFont val="Tahoma"/>
            <charset val="1"/>
          </rPr>
          <t xml:space="preserve">
</t>
        </r>
      </text>
    </comment>
    <comment ref="L76" authorId="1">
      <text>
        <r>
          <rPr>
            <b/>
            <sz val="9"/>
            <color indexed="81"/>
            <rFont val="Tahoma"/>
            <family val="2"/>
          </rPr>
          <t>Kontant 53%</t>
        </r>
      </text>
    </comment>
    <comment ref="M85" authorId="0">
      <text>
        <r>
          <rPr>
            <b/>
            <sz val="9"/>
            <color indexed="81"/>
            <rFont val="Tahoma"/>
            <charset val="1"/>
          </rPr>
          <t>Paar nie gedoen nie.</t>
        </r>
      </text>
    </comment>
    <comment ref="M95" authorId="0">
      <text>
        <r>
          <rPr>
            <b/>
            <sz val="9"/>
            <color indexed="81"/>
            <rFont val="Tahoma"/>
            <charset val="1"/>
          </rPr>
          <t>GPS</t>
        </r>
      </text>
    </comment>
    <comment ref="M98" authorId="0">
      <text>
        <r>
          <rPr>
            <b/>
            <sz val="9"/>
            <color indexed="81"/>
            <rFont val="Tahoma"/>
            <charset val="1"/>
          </rPr>
          <t>Nog weinig syfers</t>
        </r>
      </text>
    </comment>
    <comment ref="M101" authorId="0">
      <text>
        <r>
          <rPr>
            <b/>
            <sz val="9"/>
            <color indexed="81"/>
            <rFont val="Tahoma"/>
            <charset val="1"/>
          </rPr>
          <t>Info ontbreek</t>
        </r>
      </text>
    </comment>
    <comment ref="L108" authorId="1">
      <text>
        <r>
          <rPr>
            <b/>
            <sz val="9"/>
            <color indexed="81"/>
            <rFont val="Tahoma"/>
            <family val="2"/>
          </rPr>
          <t xml:space="preserve">Predetermined objectives
</t>
        </r>
      </text>
    </comment>
    <comment ref="M108" authorId="0">
      <text>
        <r>
          <rPr>
            <b/>
            <sz val="9"/>
            <color indexed="81"/>
            <rFont val="Tahoma"/>
            <charset val="1"/>
          </rPr>
          <t>Pre-determined objectives</t>
        </r>
      </text>
    </comment>
    <comment ref="L109" authorId="1">
      <text>
        <r>
          <rPr>
            <b/>
            <sz val="9"/>
            <color indexed="81"/>
            <rFont val="Tahoma"/>
            <family val="2"/>
          </rPr>
          <t>MM nog nie bekragtig</t>
        </r>
      </text>
    </comment>
    <comment ref="M109" authorId="0">
      <text>
        <r>
          <rPr>
            <b/>
            <sz val="9"/>
            <color indexed="81"/>
            <rFont val="Tahoma"/>
            <charset val="1"/>
          </rPr>
          <t>Info Visagie</t>
        </r>
      </text>
    </comment>
    <comment ref="M113" authorId="0">
      <text>
        <r>
          <rPr>
            <b/>
            <sz val="9"/>
            <color indexed="81"/>
            <rFont val="Tahoma"/>
            <family val="2"/>
          </rPr>
          <t>Nog geen vergadering</t>
        </r>
      </text>
    </comment>
    <comment ref="M115" authorId="0">
      <text>
        <r>
          <rPr>
            <b/>
            <sz val="9"/>
            <color indexed="81"/>
            <rFont val="Tahoma"/>
            <family val="2"/>
          </rPr>
          <t>Nog geen info</t>
        </r>
      </text>
    </comment>
    <comment ref="M116" authorId="0">
      <text>
        <r>
          <rPr>
            <b/>
            <sz val="9"/>
            <color indexed="81"/>
            <rFont val="Tahoma"/>
            <family val="2"/>
          </rPr>
          <t>Nog geen info</t>
        </r>
      </text>
    </comment>
    <comment ref="L119" authorId="1">
      <text>
        <r>
          <rPr>
            <b/>
            <sz val="9"/>
            <color indexed="81"/>
            <rFont val="Tahoma"/>
            <family val="2"/>
          </rPr>
          <t>Geen vergaderings wyk 1 en 2</t>
        </r>
      </text>
    </comment>
    <comment ref="M119" authorId="0">
      <text>
        <r>
          <rPr>
            <b/>
            <sz val="9"/>
            <color indexed="81"/>
            <rFont val="Tahoma"/>
            <family val="2"/>
          </rPr>
          <t>Geen</t>
        </r>
      </text>
    </comment>
    <comment ref="L121" authorId="1">
      <text>
        <r>
          <rPr>
            <b/>
            <sz val="9"/>
            <color indexed="81"/>
            <rFont val="Tahoma"/>
            <family val="2"/>
          </rPr>
          <t>Geen vergadering gereël</t>
        </r>
      </text>
    </comment>
    <comment ref="M121" authorId="0">
      <text>
        <r>
          <rPr>
            <b/>
            <sz val="9"/>
            <color indexed="81"/>
            <rFont val="Tahoma"/>
            <family val="2"/>
          </rPr>
          <t>Geen</t>
        </r>
      </text>
    </comment>
    <comment ref="M122" authorId="0">
      <text>
        <r>
          <rPr>
            <b/>
            <sz val="9"/>
            <color indexed="81"/>
            <rFont val="Tahoma"/>
            <family val="2"/>
          </rPr>
          <t>Nog niks</t>
        </r>
        <r>
          <rPr>
            <sz val="9"/>
            <color indexed="81"/>
            <rFont val="Tahoma"/>
            <family val="2"/>
          </rPr>
          <t xml:space="preserve">
</t>
        </r>
      </text>
    </comment>
    <comment ref="M127" authorId="0">
      <text>
        <r>
          <rPr>
            <b/>
            <sz val="9"/>
            <color indexed="81"/>
            <rFont val="Tahoma"/>
            <family val="2"/>
          </rPr>
          <t>Ged. vuil</t>
        </r>
      </text>
    </comment>
    <comment ref="M129" authorId="0">
      <text>
        <r>
          <rPr>
            <b/>
            <sz val="9"/>
            <color indexed="81"/>
            <rFont val="Tahoma"/>
            <family val="2"/>
          </rPr>
          <t>Projekte agter</t>
        </r>
      </text>
    </comment>
    <comment ref="M130" authorId="0">
      <text>
        <r>
          <rPr>
            <b/>
            <sz val="9"/>
            <color indexed="81"/>
            <rFont val="Tahoma"/>
            <family val="2"/>
          </rPr>
          <t>Wag magtiging</t>
        </r>
      </text>
    </comment>
    <comment ref="M131" authorId="0">
      <text>
        <r>
          <rPr>
            <b/>
            <sz val="9"/>
            <color indexed="81"/>
            <rFont val="Tahoma"/>
            <family val="2"/>
          </rPr>
          <t>projek vorder stadig</t>
        </r>
      </text>
    </comment>
    <comment ref="M132" authorId="0">
      <text>
        <r>
          <rPr>
            <b/>
            <sz val="9"/>
            <color indexed="81"/>
            <rFont val="Tahoma"/>
            <family val="2"/>
          </rPr>
          <t>Staan oor</t>
        </r>
      </text>
    </comment>
    <comment ref="M133" authorId="0">
      <text>
        <r>
          <rPr>
            <b/>
            <sz val="9"/>
            <color indexed="81"/>
            <rFont val="Tahoma"/>
            <family val="2"/>
          </rPr>
          <t>staan oor</t>
        </r>
        <r>
          <rPr>
            <sz val="9"/>
            <color indexed="81"/>
            <rFont val="Tahoma"/>
            <family val="2"/>
          </rPr>
          <t xml:space="preserve">
</t>
        </r>
      </text>
    </comment>
    <comment ref="M134" authorId="0">
      <text>
        <r>
          <rPr>
            <b/>
            <sz val="9"/>
            <color indexed="81"/>
            <rFont val="Tahoma"/>
            <family val="2"/>
          </rPr>
          <t>staan oor</t>
        </r>
      </text>
    </comment>
    <comment ref="M136" authorId="0">
      <text>
        <r>
          <rPr>
            <b/>
            <sz val="9"/>
            <color indexed="81"/>
            <rFont val="Tahoma"/>
            <family val="2"/>
          </rPr>
          <t>Plan opdateer</t>
        </r>
      </text>
    </comment>
    <comment ref="M142" authorId="0">
      <text>
        <r>
          <rPr>
            <b/>
            <sz val="9"/>
            <color indexed="81"/>
            <rFont val="Tahoma"/>
            <family val="2"/>
          </rPr>
          <t>Swak toestand</t>
        </r>
      </text>
    </comment>
    <comment ref="L147" authorId="1">
      <text>
        <r>
          <rPr>
            <b/>
            <sz val="9"/>
            <color indexed="81"/>
            <rFont val="Tahoma"/>
            <family val="2"/>
          </rPr>
          <t>Damme loop oor</t>
        </r>
      </text>
    </comment>
    <comment ref="M147" authorId="0">
      <text>
        <r>
          <rPr>
            <b/>
            <sz val="9"/>
            <color indexed="81"/>
            <rFont val="Tahoma"/>
            <family val="2"/>
          </rPr>
          <t>Carnarvon loop oor</t>
        </r>
      </text>
    </comment>
    <comment ref="L148" authorId="1">
      <text>
        <r>
          <rPr>
            <b/>
            <sz val="9"/>
            <color indexed="81"/>
            <rFont val="Tahoma"/>
            <family val="2"/>
          </rPr>
          <t>Probleem verstopping Bonteheuwel</t>
        </r>
      </text>
    </comment>
    <comment ref="M151" authorId="0">
      <text>
        <r>
          <rPr>
            <b/>
            <sz val="9"/>
            <color indexed="81"/>
            <rFont val="Tahoma"/>
            <family val="2"/>
          </rPr>
          <t>Personeel tekort</t>
        </r>
      </text>
    </comment>
    <comment ref="M152" authorId="0">
      <text>
        <r>
          <rPr>
            <b/>
            <sz val="9"/>
            <color indexed="81"/>
            <rFont val="Tahoma"/>
            <family val="2"/>
          </rPr>
          <t>Personeel tekort</t>
        </r>
      </text>
    </comment>
    <comment ref="L153" authorId="1">
      <text>
        <r>
          <rPr>
            <b/>
            <sz val="9"/>
            <color indexed="81"/>
            <rFont val="Tahoma"/>
            <family val="2"/>
          </rPr>
          <t xml:space="preserve">VWV waterbeperkings
</t>
        </r>
      </text>
    </comment>
    <comment ref="M153" authorId="0">
      <text>
        <r>
          <rPr>
            <b/>
            <sz val="9"/>
            <color indexed="81"/>
            <rFont val="Tahoma"/>
            <family val="2"/>
          </rPr>
          <t>VWV tekort</t>
        </r>
      </text>
    </comment>
    <comment ref="M157" authorId="0">
      <text>
        <r>
          <rPr>
            <b/>
            <sz val="9"/>
            <color indexed="81"/>
            <rFont val="Tahoma"/>
            <family val="2"/>
          </rPr>
          <t>Onveilige elekt. installasies</t>
        </r>
      </text>
    </comment>
    <comment ref="M167" authorId="0">
      <text>
        <r>
          <rPr>
            <b/>
            <sz val="9"/>
            <color indexed="81"/>
            <rFont val="Tahoma"/>
            <family val="2"/>
          </rPr>
          <t>diens transformators</t>
        </r>
      </text>
    </comment>
    <comment ref="L168" authorId="1">
      <text>
        <r>
          <rPr>
            <b/>
            <sz val="9"/>
            <color indexed="81"/>
            <rFont val="Tahoma"/>
            <family val="2"/>
          </rPr>
          <t xml:space="preserve">kontantvloei
</t>
        </r>
      </text>
    </comment>
    <comment ref="M168" authorId="0">
      <text>
        <r>
          <rPr>
            <b/>
            <sz val="9"/>
            <color indexed="81"/>
            <rFont val="Tahoma"/>
            <family val="2"/>
          </rPr>
          <t>kontantvloei</t>
        </r>
      </text>
    </comment>
    <comment ref="L179" authorId="1">
      <text>
        <r>
          <rPr>
            <b/>
            <sz val="9"/>
            <color indexed="81"/>
            <rFont val="Tahoma"/>
            <family val="2"/>
          </rPr>
          <t xml:space="preserve">begin eersdaags ABET-klasse
</t>
        </r>
      </text>
    </comment>
    <comment ref="M179" authorId="0">
      <text>
        <r>
          <rPr>
            <b/>
            <sz val="9"/>
            <color indexed="81"/>
            <rFont val="Tahoma"/>
            <family val="2"/>
          </rPr>
          <t>Abetklasse nog nie begin</t>
        </r>
      </text>
    </comment>
    <comment ref="L180" authorId="1">
      <text>
        <r>
          <rPr>
            <b/>
            <sz val="9"/>
            <color indexed="81"/>
            <rFont val="Tahoma"/>
            <family val="2"/>
          </rPr>
          <t xml:space="preserve">kontantvloei
</t>
        </r>
      </text>
    </comment>
    <comment ref="M180" authorId="0">
      <text>
        <r>
          <rPr>
            <b/>
            <sz val="9"/>
            <color indexed="81"/>
            <rFont val="Tahoma"/>
            <family val="2"/>
          </rPr>
          <t>Kontantvloei</t>
        </r>
      </text>
    </comment>
    <comment ref="M181" authorId="0">
      <text>
        <r>
          <rPr>
            <b/>
            <sz val="9"/>
            <color indexed="81"/>
            <rFont val="Tahoma"/>
            <family val="2"/>
          </rPr>
          <t>projek agter</t>
        </r>
      </text>
    </comment>
  </commentList>
</comments>
</file>

<file path=xl/sharedStrings.xml><?xml version="1.0" encoding="utf-8"?>
<sst xmlns="http://schemas.openxmlformats.org/spreadsheetml/2006/main" count="1417" uniqueCount="419">
  <si>
    <t>CUMULATIVE BUDGET - Capital Expenditure</t>
  </si>
  <si>
    <t>ACTUALS - Capital Expenditure</t>
  </si>
  <si>
    <t>CUMULATIVE ACTUALS - Capital Expenditure</t>
  </si>
  <si>
    <t>OVER/UNDER - Cumulative Capital  Expenditure</t>
  </si>
  <si>
    <t>EXPENDITURE -CAPITAL</t>
  </si>
  <si>
    <t>BUDGETS AND ACTUALS</t>
  </si>
  <si>
    <t>Actual Results - Expenditure</t>
  </si>
  <si>
    <t>Actual Results - Income</t>
  </si>
  <si>
    <t>Actual Results - Capital</t>
  </si>
  <si>
    <t>Input Form - Budget - Expenditure</t>
  </si>
  <si>
    <t>Input Form - Budget - Income</t>
  </si>
  <si>
    <t>Input Form - Actual Expenditure</t>
  </si>
  <si>
    <t>Input Form - Actual Income</t>
  </si>
  <si>
    <t>Input Form - Actual Capital</t>
  </si>
  <si>
    <t>Input Form - Budgets - Capital</t>
  </si>
  <si>
    <t>ACTUAL RESULTS PRINT</t>
  </si>
  <si>
    <t xml:space="preserve">                                                                                                                                                                                                                                                                                                                                                    </t>
  </si>
  <si>
    <t>Committee</t>
  </si>
  <si>
    <t>Reason for performance status</t>
  </si>
  <si>
    <t>Remedial action takes</t>
  </si>
  <si>
    <t>WITHIN 10% OF THE TARGET PERCENTAGE</t>
  </si>
  <si>
    <t>BELOW 10% OF THE TARGET PERCENTAGE</t>
  </si>
  <si>
    <t>EQUAL TO OR BETTER THAN THE TARGET PERCENTAGE</t>
  </si>
  <si>
    <t>ACTUAL SCORE FOR THE VOTE</t>
  </si>
  <si>
    <t>TOTAL FOR THE VOTE - %</t>
  </si>
  <si>
    <t>CONVERTED TO 100% FOR THE VOTE</t>
  </si>
  <si>
    <t>Planning and Development</t>
  </si>
  <si>
    <t>Repair power failures within the following times:</t>
  </si>
  <si>
    <t>Implement and Maintain complete asset register according to  GRAP</t>
  </si>
  <si>
    <t>Labour Officer</t>
  </si>
  <si>
    <t>Awareness Campaign through:</t>
  </si>
  <si>
    <t>The management of the supply, expansion and distribution of electricity to other areas.</t>
  </si>
  <si>
    <t>Begraafplaas</t>
  </si>
  <si>
    <t>Behuising amptelik</t>
  </si>
  <si>
    <t>Biblioteek</t>
  </si>
  <si>
    <t>Brandweerdiens</t>
  </si>
  <si>
    <t>Burgerlike Beskerming/Noodramp</t>
  </si>
  <si>
    <t>Eiendomsbelasting</t>
  </si>
  <si>
    <t>Gesondheidsdienste</t>
  </si>
  <si>
    <t>Hoofpaaie</t>
  </si>
  <si>
    <t>Meent</t>
  </si>
  <si>
    <t>Museum</t>
  </si>
  <si>
    <t>Natuurtuin</t>
  </si>
  <si>
    <t>Openbare Werke</t>
  </si>
  <si>
    <t>Raad se algemene onkoste</t>
  </si>
  <si>
    <t>Skut</t>
  </si>
  <si>
    <t>Strate en Sypaadjies</t>
  </si>
  <si>
    <t>Swembad</t>
  </si>
  <si>
    <t>Verkeer en Lisensiëring</t>
  </si>
  <si>
    <t>Vliegveld</t>
  </si>
  <si>
    <t>Sanitasie en Reiniging</t>
  </si>
  <si>
    <t>Verplegingsdienste</t>
  </si>
  <si>
    <t>Woonwapark</t>
  </si>
  <si>
    <t>Slagpale</t>
  </si>
  <si>
    <t>Elektrisiteit Administrasie</t>
  </si>
  <si>
    <t>Elektrisiteit Opwekking</t>
  </si>
  <si>
    <t>Elektrisiteit Verspreiding</t>
  </si>
  <si>
    <t>Waterverspreiding</t>
  </si>
  <si>
    <t>Watervoorsiening</t>
  </si>
  <si>
    <t>Munisipale Geboue en Eiendomme</t>
  </si>
  <si>
    <t>Parke, oopruimtes en Sportgronde</t>
  </si>
  <si>
    <t>To implement and maintain a system of Land Use and Spatial Development and to ensure a reliable valuation database. To review and implement the Integrated Development Plan through consultation and co-ordination of all role-players, to draft and implement a Local Economic Development Strategy and projects related thereto, and to stimulate Tourism Development.</t>
  </si>
  <si>
    <t>To ensure that sustainable Socio Economic Development, Empowerment and capacity building take place. To ensure, provide and improve culture, art and sport life, activities and facilities. To provide for cemeteries and pauper burials.</t>
  </si>
  <si>
    <t>The construction and maintenance of an acceptable roads network. To collect motor vehicle registration fees and the  testing of  vehicles for roadworthy certificates.</t>
  </si>
  <si>
    <t>Resolutions of Council executed within 60 days.</t>
  </si>
  <si>
    <t>Approval of all standing committee meeting minutes at the next available Council meeting.</t>
  </si>
  <si>
    <t>3) MFMA Policies</t>
  </si>
  <si>
    <t>24 hours notice</t>
  </si>
  <si>
    <t>Airport and Abattoir maintenance.</t>
  </si>
  <si>
    <t>Keep statistics – on-going.</t>
  </si>
  <si>
    <t>Application of relevant legislation – on-going</t>
  </si>
  <si>
    <t>Provide supply within thirty (30) days where existing network can be used and sixty (60) days for low tension and ninety (90) days for medium tension where extensions must be made to the network. (Depending on availability)</t>
  </si>
  <si>
    <t>Total Exp</t>
  </si>
  <si>
    <t>Contrib From Cap</t>
  </si>
  <si>
    <t>Transfer to/from Reserve</t>
  </si>
  <si>
    <t>Total Income</t>
  </si>
  <si>
    <t>Electricity Service</t>
  </si>
  <si>
    <t>Revenue by Source</t>
  </si>
  <si>
    <t>Monitor expenditure/revenue and compare accumulated totals with approved budget amounts.</t>
  </si>
  <si>
    <t>Ensure true reflection of actual expenditure on all votes.</t>
  </si>
  <si>
    <t>Ensure all expenditure complies with the Council's Procurement Policy.</t>
  </si>
  <si>
    <t>Maintain and monitor metering equipment in such a manner that energy losses are minimised.</t>
  </si>
  <si>
    <t>Ensure that all transactions are in compliance with MFMA</t>
  </si>
  <si>
    <t>Report any expected loss of revenue to the Municipal Manager</t>
  </si>
  <si>
    <t>Technical Services</t>
  </si>
  <si>
    <t>Complete projects within specifications and budget. Monthly progress vs expenditure.</t>
  </si>
  <si>
    <t>Kareeberg Municipality - Monthly Revenue (Receipts)  by Source</t>
  </si>
  <si>
    <t>Kareeberg Municipality - Monthly Revenue (Billing) by Source</t>
  </si>
  <si>
    <t xml:space="preserve">ENVIRONMENTAL SERVICES  </t>
  </si>
  <si>
    <t>To deliver effective, multi-sectored, sustainable and cost effective environmental service.</t>
  </si>
  <si>
    <t>Managing total water supply system to ensure sufficient water provision.</t>
  </si>
  <si>
    <t>Capital Projects</t>
  </si>
  <si>
    <t>Monthly - Measure by receiving all transfers</t>
  </si>
  <si>
    <t>BUILDING MAINTENANCE</t>
  </si>
  <si>
    <t>Approval revised IDP Plans</t>
  </si>
  <si>
    <t>The keeping and compilation of minutes of all meetings of the Council and its Committees. (Not later than 7 days after meeting)</t>
  </si>
  <si>
    <t xml:space="preserve">RECORDS MANAGEMENT - Admin OFFICER : Records </t>
  </si>
  <si>
    <t>100% of all correspondence must be distributed to Officials.</t>
  </si>
  <si>
    <t>Securities programme – Input and filing of all contracts/ agreements [100%].</t>
  </si>
  <si>
    <t>Insertion of amendment pages in Statute Books [100%].</t>
  </si>
  <si>
    <t>Promotion of Access to Information Act – Amend Manual / Handle requests [100%].</t>
  </si>
  <si>
    <t>DEPARTMENT</t>
  </si>
  <si>
    <t>EXECUTIVE &amp; COUNCIL</t>
  </si>
  <si>
    <t>To manage the Administration of the Municipality. The cost of the Council including the salaries and allowances payable to Councillors in terms of the Remuneration of Public Office Bearers Act, is being incorporated to this area.</t>
  </si>
  <si>
    <t>PLANNING AND DEVELOPMENT</t>
  </si>
  <si>
    <t>E B</t>
  </si>
  <si>
    <t>E A</t>
  </si>
  <si>
    <t>HEALTH</t>
  </si>
  <si>
    <t>COMMUNITY &amp; SOCIAL SERVICES</t>
  </si>
  <si>
    <t>I B</t>
  </si>
  <si>
    <t>I A</t>
  </si>
  <si>
    <t>PUBLIC SAFETY</t>
  </si>
  <si>
    <t>SPORT &amp; RECREATION</t>
  </si>
  <si>
    <t>C B</t>
  </si>
  <si>
    <t>C A</t>
  </si>
  <si>
    <t>Department</t>
  </si>
  <si>
    <t>Performance Measurement %</t>
  </si>
  <si>
    <t>ADD Costs To Budget</t>
  </si>
  <si>
    <t>REPORTS ON SDBIP - KAREEBERG MUNICIPALITY</t>
  </si>
  <si>
    <t>AVERAGE PERFORMANCE FOR THE YEAR</t>
  </si>
  <si>
    <t>ELECTRICAL SERVICES</t>
  </si>
  <si>
    <t>Executive &amp; Council</t>
  </si>
  <si>
    <t>Financial Services</t>
  </si>
  <si>
    <t>IDP-LED</t>
  </si>
  <si>
    <t>Cemeteries &amp; Crematoria</t>
  </si>
  <si>
    <t>Average Performance for the Year</t>
  </si>
  <si>
    <t>Internal Audit</t>
  </si>
  <si>
    <t>Community &amp; Social Services</t>
  </si>
  <si>
    <t>Sports &amp; Recreation</t>
  </si>
  <si>
    <t>Water Service</t>
  </si>
  <si>
    <t>Recordkeeping and availability of applicable legislation.</t>
  </si>
  <si>
    <t>Effective management of Labour relations issues.</t>
  </si>
  <si>
    <t>Oversee that training in terms of the Skills Development Plan is being implemented.</t>
  </si>
  <si>
    <t>Reclaim all monies due i.t.o. Skills Development Plan.</t>
  </si>
  <si>
    <t>Development, implementation and Monitoring of an effective communication system - Section 6 of Act 32/2000 refers</t>
  </si>
  <si>
    <t>Effective functioning of Labour- and Training forums. Regular meetings.</t>
  </si>
  <si>
    <t>Delivery of 99% correct accounts</t>
  </si>
  <si>
    <t>Enquiries answered within ten (10) days</t>
  </si>
  <si>
    <t>Recover 100% of monies for clearance certificates.</t>
  </si>
  <si>
    <t>EXPENDITURE</t>
  </si>
  <si>
    <t>All salaries and third party payments paid on time</t>
  </si>
  <si>
    <t>Investment income according to best quotations</t>
  </si>
  <si>
    <t>Compile and submit to the Municipal Manager a Report on the implementation of the supply chain management policy to be reported to the  Council in accordance with the  regulations.</t>
  </si>
  <si>
    <t>Quarterly and Annually</t>
  </si>
  <si>
    <r>
      <t xml:space="preserve"> </t>
    </r>
    <r>
      <rPr>
        <b/>
        <u/>
        <sz val="12"/>
        <rFont val="Arial"/>
        <family val="2"/>
      </rPr>
      <t xml:space="preserve">INFORMATION TECHNOLOGY AND ASSET MANAGEMENT . </t>
    </r>
  </si>
  <si>
    <t>98% Network support service</t>
  </si>
  <si>
    <t>98% Virus control on server</t>
  </si>
  <si>
    <t>Keep insurance claims up to date</t>
  </si>
  <si>
    <t>Updated and safeguarding of Back-ups</t>
  </si>
  <si>
    <t xml:space="preserve">FINANCIAL SERVICES </t>
  </si>
  <si>
    <t>100% updated creditors database.</t>
  </si>
  <si>
    <t>Compilation and Implementation of the following policies:</t>
  </si>
  <si>
    <t>1) Supply Chain Management policy</t>
  </si>
  <si>
    <t>2) Revised Rates Policy</t>
  </si>
  <si>
    <t>Maximum income from rates through valuations ensured.</t>
  </si>
  <si>
    <t>100% Support for the Audit Committee.</t>
  </si>
  <si>
    <t>Ensure that the recommendations in the External Audit report is successfully implemented.</t>
  </si>
  <si>
    <t>3 working days or 10 working days for street lights</t>
  </si>
  <si>
    <t>Managing the drafting and review process of the LED Strategy for the Municipality</t>
  </si>
  <si>
    <t>To record the priority needs of all sectors of the community in the amended IDP document.</t>
  </si>
  <si>
    <t>To ensure the alignment of the IDP objectives be reflected in the municipal budget.</t>
  </si>
  <si>
    <t>To implement projects for which funding has been secured.</t>
  </si>
  <si>
    <t>Up to date policies systems, procedures, bylaws, contracts and agreements and clear office instructions in place and reviewed annually. Delegation manual in place.</t>
  </si>
  <si>
    <t>Effective advertising of bids.</t>
  </si>
  <si>
    <t>ROAD TRANSPORT</t>
  </si>
  <si>
    <t xml:space="preserve">Maintenance of an effective record and registry system. </t>
  </si>
  <si>
    <t>Inspection of town to identify faults for entry onto waterworks programmes – on-going</t>
  </si>
  <si>
    <t>Report any expected over expenditure to the Municipal Manager</t>
  </si>
  <si>
    <t>To deliver services ensuring continuous and integrated multi-sectored, multi-disciplinary process of planning and implementation of measures aimed at - preventing or reducing the risk of disasters and emergency preparedness and limiting the severity or consequences of disasters, rapid and effective response, post disaster recovery and rehabilitation.</t>
  </si>
  <si>
    <t>Administrative support for Ward committees</t>
  </si>
  <si>
    <t>Compilation of Annual Report and submit to Council</t>
  </si>
  <si>
    <t>To ensure that all procedures are followed with the pounding of animals and that the register is kept up to date.</t>
  </si>
  <si>
    <t>SOLID WASTE</t>
  </si>
  <si>
    <t>The removal of domestic waste at all residences in all residential areas once per week.</t>
  </si>
  <si>
    <t>The provision, storage and distribution of clean, healthy drinking water and the provision of irrigation water in certain towns.</t>
  </si>
  <si>
    <t>Water control and management – breaks and losses – daily, weekly and monthly.</t>
  </si>
  <si>
    <t>Review and submit a Water Services Development Plan</t>
  </si>
  <si>
    <t>Target date</t>
  </si>
  <si>
    <t xml:space="preserve">Monthly reporting in terms of MFMA, DORA  PT and NT and other legislative requirements </t>
  </si>
  <si>
    <t>HOUSING</t>
  </si>
  <si>
    <t>Fire Brigade Services and Disaster Management</t>
  </si>
  <si>
    <t>WASTE MANAGEMENT</t>
  </si>
  <si>
    <t>Description</t>
  </si>
  <si>
    <t>Estimate</t>
  </si>
  <si>
    <t>Council</t>
  </si>
  <si>
    <t>Who</t>
  </si>
  <si>
    <t>Admin</t>
  </si>
  <si>
    <t>PERFORMANCE INDICATORS – WHAT</t>
  </si>
  <si>
    <t>Health</t>
  </si>
  <si>
    <t>Public Safety</t>
  </si>
  <si>
    <t>Other</t>
  </si>
  <si>
    <t>Waste Management</t>
  </si>
  <si>
    <t>Waste Water Management</t>
  </si>
  <si>
    <t>Road Transport</t>
  </si>
  <si>
    <t>INCOME</t>
  </si>
  <si>
    <t>PROPERTY RATES</t>
  </si>
  <si>
    <t>PLUS PENALTIES IMPOSED</t>
  </si>
  <si>
    <t>USER CHARGES FOR SERVICES</t>
  </si>
  <si>
    <t>RENT OF FACILITIES AND EQUIPMENT</t>
  </si>
  <si>
    <t xml:space="preserve">INTEREST EARNED - EXTERNAL INVESTMENTS </t>
  </si>
  <si>
    <t>INTEREST EARNED - OUTSTANDING DEBTORS</t>
  </si>
  <si>
    <t xml:space="preserve">DIVIDENDS RECEIVED - EXTERNAL ENTITIES </t>
  </si>
  <si>
    <t>FINES</t>
  </si>
  <si>
    <t>LICENSES &amp; PERMITS</t>
  </si>
  <si>
    <t>INCOME FOR AGENCY SERVICES</t>
  </si>
  <si>
    <t>OPERATING GRANTS &amp; SUBSIDIES (agrees to line 18 of F4.1)</t>
  </si>
  <si>
    <t>OTHER INCOME</t>
  </si>
  <si>
    <t>Total</t>
  </si>
  <si>
    <t>SURPLUS ON SALE OF ASSETS (GAMAP to add)</t>
  </si>
  <si>
    <t>OPERATING INCOME GENERATED</t>
  </si>
  <si>
    <t>LESS INCOME FOREGONE (agrees to line 81 on F8)</t>
  </si>
  <si>
    <t>DIRECT OPERATING INCOME</t>
  </si>
  <si>
    <t>OPERATING INCOME GENERATED (CASH COLLECTION)</t>
  </si>
  <si>
    <t>DIRECT OPERATING INCOME (CASH COLLECTION)</t>
  </si>
  <si>
    <t>Monthly closing within (10) working days after month end.</t>
  </si>
  <si>
    <t>100% invoices paid on time - within 30 days of invoice or statement.</t>
  </si>
  <si>
    <t>Update of Skills Development Plan</t>
  </si>
  <si>
    <t>To facilitate active and structured public participation during the drafting of the IDP Process.</t>
  </si>
  <si>
    <t>Draft IDP for approval by Council</t>
  </si>
  <si>
    <t>Comply to Sec. 72 of the MFMA.</t>
  </si>
  <si>
    <t>July</t>
  </si>
  <si>
    <t>May</t>
  </si>
  <si>
    <t>Monthly</t>
  </si>
  <si>
    <t>Continuous</t>
  </si>
  <si>
    <t>HUMAN RESOURCES</t>
  </si>
  <si>
    <t>Managing, implementation and monitoring the review process of the Integrated Development Plan:</t>
  </si>
  <si>
    <t>WATER SERVICES</t>
  </si>
  <si>
    <t>June</t>
  </si>
  <si>
    <t>February</t>
  </si>
  <si>
    <t>March</t>
  </si>
  <si>
    <t>April</t>
  </si>
  <si>
    <t>November</t>
  </si>
  <si>
    <t>December</t>
  </si>
  <si>
    <t>January</t>
  </si>
  <si>
    <t>September</t>
  </si>
  <si>
    <t>October</t>
  </si>
  <si>
    <t>August</t>
  </si>
  <si>
    <t>OBJECTIVE</t>
  </si>
  <si>
    <t>To implement the housing strategy, restrict the spread of informal housing and maintenance and administration of rental schemes.</t>
  </si>
  <si>
    <t>Daily</t>
  </si>
  <si>
    <t>OTHER</t>
  </si>
  <si>
    <t>Municipal Manager</t>
  </si>
  <si>
    <t xml:space="preserve">  </t>
  </si>
  <si>
    <t>To manage and maintain sports facilities,  Nature Reserves, the camping grounds, chalets and swimming pools and parks and public open spaces.</t>
  </si>
  <si>
    <t>Performance Area</t>
  </si>
  <si>
    <t>Expenditure - Actual</t>
  </si>
  <si>
    <t>Income - Actual</t>
  </si>
  <si>
    <t>Capital Expenditure - Actual</t>
  </si>
  <si>
    <t>Expenditure - Budget</t>
  </si>
  <si>
    <t>Capital Expenditure - Budget</t>
  </si>
  <si>
    <t>Income - Budget</t>
  </si>
  <si>
    <t>Nett (Surplus)/Deficit - Budget</t>
  </si>
  <si>
    <t>ANNUAL BUDGET</t>
  </si>
  <si>
    <t>VOTE/SUBVOTE</t>
  </si>
  <si>
    <t>Aug</t>
  </si>
  <si>
    <t>Sept</t>
  </si>
  <si>
    <t>Oct</t>
  </si>
  <si>
    <t>Nov</t>
  </si>
  <si>
    <t>Dec</t>
  </si>
  <si>
    <t>Jan</t>
  </si>
  <si>
    <t>Feb</t>
  </si>
  <si>
    <t>Mar</t>
  </si>
  <si>
    <t>Apr</t>
  </si>
  <si>
    <t>EXPENDITURE - OPERATIONAL</t>
  </si>
  <si>
    <t>ACTUALS</t>
  </si>
  <si>
    <t>TOTALS</t>
  </si>
  <si>
    <t>BUDGET - Expenditure</t>
  </si>
  <si>
    <t>CUMULATIVE BUDGET - Expenditure</t>
  </si>
  <si>
    <t>ACTUALS - Expenditure</t>
  </si>
  <si>
    <t>CUMULATIVE ACTUALS - Expenditure</t>
  </si>
  <si>
    <t>OVER/UNDER - Cumulative Expenditure</t>
  </si>
  <si>
    <t>REVENUE BUDGETS - OPERATIONAL</t>
  </si>
  <si>
    <t xml:space="preserve"> EXPENDITURE BUDGETS FOR THE YEAR</t>
  </si>
  <si>
    <t>EXPENDITURE BUDGET - OPERATIONAL</t>
  </si>
  <si>
    <t>INPUT FORM - ACTUAL EXPENDITURE FOR THE YEAR</t>
  </si>
  <si>
    <t>ACTUAL REVENUE FOR THE YEAR</t>
  </si>
  <si>
    <t>ACTUAL REVENUE - OPERATIONAL</t>
  </si>
  <si>
    <t>INPUT FORM - ACTUAL REVENUE FOR THE YEAR</t>
  </si>
  <si>
    <t>BUDGET - Revenue</t>
  </si>
  <si>
    <t>CUMULATIVE BUDGET - Revenue</t>
  </si>
  <si>
    <t>ACTUALS - Revenue</t>
  </si>
  <si>
    <t>CUMULATIVE ACTUALS - Revenue</t>
  </si>
  <si>
    <t>OVER/UNDER - Cumulative Revenue</t>
  </si>
  <si>
    <t>GRAND TOTALS</t>
  </si>
  <si>
    <t>REVENUE - OPERATIONAL</t>
  </si>
  <si>
    <t>INPUT FORM -  BUDGETS - INCOME  FOR THE YEAR</t>
  </si>
  <si>
    <t>EXPENDITURE - CAPITAL</t>
  </si>
  <si>
    <t>ACTUAL CAPITAL EXPENDITURE FOR THE YEAR</t>
  </si>
  <si>
    <t>CAPITAL  EXPENDITURE BUDGETS FOR THE YEAR</t>
  </si>
  <si>
    <t>EXPENDITURE BUDGET -CAPITAL</t>
  </si>
  <si>
    <t>INPUT FORM - ACTUAL CAPITAL EXPENDITURE FOR THE YEAR</t>
  </si>
  <si>
    <t>BUDGET - Capital Expenditure</t>
  </si>
  <si>
    <t>Capturing of leave forms to prevent losses for council.</t>
  </si>
  <si>
    <t>100% Finalisation of Internal Audit Queries.</t>
  </si>
  <si>
    <t>Agendas and minutes circulated at least 7 days before the scheduled date and time of the meeting.</t>
  </si>
  <si>
    <t>Incoming correspondence [letters, facsimiles, e-mail, memorandums].</t>
  </si>
  <si>
    <t>Administration of Human Resource recruitment and selection.</t>
  </si>
  <si>
    <t>Administration of Staff establishment and organograms reviewed for efficiency and effectiveness at least quarterly.</t>
  </si>
  <si>
    <t>To deal with disciplinary Hearings.</t>
  </si>
  <si>
    <t>4 Ward Committee meetings per annum</t>
  </si>
  <si>
    <t>4 per annum per ward.</t>
  </si>
  <si>
    <t>Facilitate community meetings for Mayor per town.</t>
  </si>
  <si>
    <t>Annual inspection of the cemeteries to determine the availability of space in cemeteries.</t>
  </si>
  <si>
    <t>Managing maintenance of cemeteries.</t>
  </si>
  <si>
    <t>Administer of a Disaster Management Plan</t>
  </si>
  <si>
    <t>Administering of Fire equipment.</t>
  </si>
  <si>
    <t>SWIMMING POOL</t>
  </si>
  <si>
    <t>The dumping of all waste at the waste sites and administering the maintenance of the dumping site.</t>
  </si>
  <si>
    <t>Monitor - Abattoir-waste</t>
  </si>
  <si>
    <t>Administering the operations of the oxidation ponds in such a way that permit conditions are satisfied.</t>
  </si>
  <si>
    <t>SEWERAGE PURIFICATION</t>
  </si>
  <si>
    <t>SEWERAGE SERVICE</t>
  </si>
  <si>
    <t>Administer the sewerage tank removal, so that a standard service can be provided to all clients.</t>
  </si>
  <si>
    <t>The efficient and effective management of maintenance of Storm-water infrastructure and assets                                                               * 7 days reaction to complaint                                                                          * 14 days reaction to letters and correspondence</t>
  </si>
  <si>
    <t>Attend to major washaways of roads within 24h of notification.</t>
  </si>
  <si>
    <t>Administer appropriate safety equipment to personnel and ensure that best safety practices are applied.</t>
  </si>
  <si>
    <t>Managing of personnel - Training in capacity building and legislation.</t>
  </si>
  <si>
    <t>Implement a Performance Management System.</t>
  </si>
  <si>
    <t>COLOUR CODING</t>
  </si>
  <si>
    <t>Head: Finance</t>
  </si>
  <si>
    <t>Keep Municipal Swimming Pool clean at all times</t>
  </si>
  <si>
    <t>Test electricity meters - All meter accuracy queries (exl. Eskom)</t>
  </si>
  <si>
    <t>Customer complaints handled. (ecl. Eskom)</t>
  </si>
  <si>
    <t>hide</t>
  </si>
  <si>
    <t>Notice of planned electricity interruptions to consumers (exl. Eskom)</t>
  </si>
  <si>
    <t>Head: Corporate Services</t>
  </si>
  <si>
    <t>Chief Operational Manager</t>
  </si>
  <si>
    <t>Begroting en Tesourie</t>
  </si>
  <si>
    <t>Korporatiewe dienste</t>
  </si>
  <si>
    <t>Vullisverwydering</t>
  </si>
  <si>
    <t>Public contributions &amp; donated or contributed PPE</t>
  </si>
  <si>
    <t>Internal recoveries (Activity Based Costing )</t>
  </si>
  <si>
    <t>Increasing the surplus</t>
  </si>
  <si>
    <t>WASTE WATER MANAGEMENT</t>
  </si>
  <si>
    <t>The management of sewerage networks, sewerage purification and the operation of a tanker service in areas without waterborne systems.</t>
  </si>
  <si>
    <t xml:space="preserve">The collection, transfer and dumping of all solid waste and the general cleaning of towns. </t>
  </si>
  <si>
    <t>To manage and administer the Human Resource function of the Council. The Directorate Corporate Services is responsible for the organising of all Council and Management meetings, the compilation and distribution of Addenda's and the minuting of resolutions, records management, communication and legal matters.The management of all Income, Expenditure, Budgets and Financial Reporting. To enhance accountability and to support the Council, the Audit Committee and Management through the auditing of all financial transactions, technical evaluations, computer systems and performance areas.</t>
  </si>
  <si>
    <t>Quaterly</t>
  </si>
  <si>
    <t>Ensure that all correspondence marked out to the Administration Segment receives attention within seven (7) working days after receipt from the Registration office.</t>
  </si>
  <si>
    <t>55%  Payment percentage</t>
  </si>
  <si>
    <t>Ensure that all correspondence marked out to the Financial Segment receives attention within seven (7) working days after receipt from the Registration office.</t>
  </si>
  <si>
    <t>Manage the operations of the network including the removing of blockages within 36 hours.</t>
  </si>
  <si>
    <t>Water breaks must be repaired within twelve (12) hours after break has been reported.</t>
  </si>
  <si>
    <t>Manage maintenance all electrical distribution machinery and mechanical equipment. (exl. Eskom)</t>
  </si>
  <si>
    <t>Manage maitenance of assets.</t>
  </si>
  <si>
    <t>Manage the maintenance of the municipal vehicles fleet and equipment.</t>
  </si>
  <si>
    <t>MAYOR</t>
  </si>
  <si>
    <t>DATE</t>
  </si>
  <si>
    <t>IOO</t>
  </si>
  <si>
    <t>N.I. TITUS</t>
  </si>
  <si>
    <t>Bi-Monthly Council Meetings with a 100% attendance.</t>
  </si>
  <si>
    <t>Newsletters</t>
  </si>
  <si>
    <t>Public Meetings</t>
  </si>
  <si>
    <t>Bi - Monthly</t>
  </si>
  <si>
    <t>To provide maintenance to municipal buildings * 80% to be reacted within 2 hours * 100% to be safeguarded on same day * 50% to be completed within two weeks</t>
  </si>
  <si>
    <t xml:space="preserve"> To buy a casket through contractor for pauper burials immediately after notification of the case.</t>
  </si>
  <si>
    <t>(a)     50% within 1,5 hours</t>
  </si>
  <si>
    <t>(b)               60% within 3,5 hours</t>
  </si>
  <si>
    <t>(c)               90% within 7,5 hours</t>
  </si>
  <si>
    <t>(d)               98% within 24 hours</t>
  </si>
  <si>
    <t>Complying to budget objectives of capital spending.</t>
  </si>
  <si>
    <t>Continuous monitoring of departmental expenditure against budget.</t>
  </si>
  <si>
    <t>BUDGET AND TREASURY OFFICE</t>
  </si>
  <si>
    <t>BB</t>
  </si>
  <si>
    <t>2013/2014 Budget</t>
  </si>
  <si>
    <t>Service Delivery and Budget Implementation Plan 2013-2014</t>
  </si>
  <si>
    <t>Allocate all indigent subsidies - As per quarterly applications</t>
  </si>
  <si>
    <t>Community and Social Services</t>
  </si>
  <si>
    <t>Sport and Recreation</t>
  </si>
  <si>
    <t>EXECUTIVE AND COUNCIL</t>
  </si>
  <si>
    <t>Corporate Services</t>
  </si>
  <si>
    <t>Solid waste management</t>
  </si>
  <si>
    <t>Electricity</t>
  </si>
  <si>
    <t>Water</t>
  </si>
  <si>
    <t>Lay out of cemetry - Vanwyksvlei and Vosburg</t>
  </si>
  <si>
    <t>Kareeberg Municipality</t>
  </si>
  <si>
    <t>VISION</t>
  </si>
  <si>
    <t>A SUSTAINABLE, AFFORDABLE and DEVELOPMENTAL QUALITY SERVICE for ALL</t>
  </si>
  <si>
    <t>MISSION</t>
  </si>
  <si>
    <t>WE WLL ACHIEVE OUR VISION BY ENSURING THAT WE:</t>
  </si>
  <si>
    <t>Provide a continuous and constant service</t>
  </si>
  <si>
    <t>Provide a beter level of service for our basket of services</t>
  </si>
  <si>
    <t>Provide value for money that will be maintained by the municipality</t>
  </si>
  <si>
    <t>Improve existing infrastructure and create new opportunities for all</t>
  </si>
  <si>
    <t>Copies of this document can be viewed:</t>
  </si>
  <si>
    <t>At each municipal office</t>
  </si>
  <si>
    <t>At www.kareeberg.co.za</t>
  </si>
  <si>
    <t xml:space="preserve">Service Delivery and </t>
  </si>
  <si>
    <t>Budget Implementation Plan</t>
  </si>
  <si>
    <t>2013/2014</t>
  </si>
  <si>
    <t>Approval of Budget 2015/16</t>
  </si>
  <si>
    <t>Approval of the Annual Report 2013/14</t>
  </si>
  <si>
    <t xml:space="preserve">Financial Statements by 31 August 2014 and submitted to the Auditor-General </t>
  </si>
  <si>
    <t>Draw up 2015/ 2016 budget within time frame - Budget time frame by 31 August 14 - Draft budget by 31 March 2015 to Council and final budget submitted to Council by 31 May 2015</t>
  </si>
  <si>
    <t>Budget in 2014/2015 Financial Year to implement Strategic Planning session strategies.</t>
  </si>
  <si>
    <t>30-Sept-14 Target %</t>
  </si>
  <si>
    <t>31-Dec-14 Target %</t>
  </si>
  <si>
    <t>31-Mar-15 Target %</t>
  </si>
  <si>
    <t>30-Jun-15 Target %</t>
  </si>
  <si>
    <t>30-Sept-14 Actual %</t>
  </si>
  <si>
    <t>31-Dec-14 Actual %</t>
  </si>
  <si>
    <t>30-Jun-15 Actual %</t>
  </si>
  <si>
    <t>31-Mar-15 Actual %</t>
  </si>
  <si>
    <t>30-Sept-14 Performance %</t>
  </si>
  <si>
    <t>31-Dec-14 Performance %</t>
  </si>
  <si>
    <t>31-Mar-15 Performance %</t>
  </si>
  <si>
    <t>30-Jun-15 Performance %</t>
  </si>
  <si>
    <t>Upgrading of roads - Carnarvon and Vanwyksvlei.</t>
  </si>
  <si>
    <t>Bulk water supply to Vanwyksvlei</t>
  </si>
  <si>
    <t>Performance for September 2014</t>
  </si>
  <si>
    <t>Performance for December 2014</t>
  </si>
  <si>
    <t>Performance for March 2015</t>
  </si>
  <si>
    <t>Performance for June 2015</t>
  </si>
  <si>
    <t>High mast lighting - Vosburg and Schietfontein</t>
  </si>
  <si>
    <t>Waterborne sewarage - Vosburg</t>
  </si>
  <si>
    <t>Upgrade sport field - Carnarvon</t>
  </si>
  <si>
    <t>APPROVAL:</t>
  </si>
  <si>
    <t>06 June 2014</t>
  </si>
  <si>
    <t>2014-2015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</si>
</sst>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quot;R&quot;\ #,##0"/>
    <numFmt numFmtId="166" formatCode="#,##0;\(#,##0\)"/>
    <numFmt numFmtId="167" formatCode="_ * #,##0_ ;_ * \-#,##0_ ;_ * &quot;-&quot;??_ ;_ @_ "/>
    <numFmt numFmtId="168" formatCode="[$-1C09]dd\ mmmm\ yyyy;@"/>
    <numFmt numFmtId="169" formatCode="[$-F800]dddd\,\ mmmm\ dd\,\ yyyy"/>
    <numFmt numFmtId="170" formatCode="0.000%"/>
    <numFmt numFmtId="171" formatCode="_ [$R-1C09]\ * #,##0.00_ ;_ [$R-1C09]\ * \-#,##0.00_ ;_ [$R-1C09]\ * &quot;-&quot;??_ ;_ @_ "/>
  </numFmts>
  <fonts count="43" x14ac:knownFonts="1">
    <font>
      <sz val="10"/>
      <name val="Arial"/>
    </font>
    <font>
      <sz val="10"/>
      <name val="Arial"/>
      <family val="2"/>
    </font>
    <font>
      <sz val="12"/>
      <name val="Arial"/>
      <family val="2"/>
    </font>
    <font>
      <b/>
      <sz val="12"/>
      <name val="Arial"/>
      <family val="2"/>
    </font>
    <font>
      <b/>
      <u/>
      <sz val="12"/>
      <name val="Arial"/>
      <family val="2"/>
    </font>
    <font>
      <b/>
      <sz val="10"/>
      <name val="Arial"/>
      <family val="2"/>
    </font>
    <font>
      <b/>
      <sz val="8"/>
      <name val="Arial"/>
      <family val="2"/>
    </font>
    <font>
      <sz val="12"/>
      <name val="Arial"/>
      <family val="2"/>
    </font>
    <font>
      <sz val="10"/>
      <name val="Arial"/>
      <family val="2"/>
    </font>
    <font>
      <u/>
      <sz val="10"/>
      <color indexed="12"/>
      <name val="Arial"/>
      <family val="2"/>
    </font>
    <font>
      <b/>
      <sz val="14"/>
      <name val="Arial"/>
      <family val="2"/>
    </font>
    <font>
      <b/>
      <i/>
      <sz val="10"/>
      <name val="Times New Roman"/>
      <family val="1"/>
    </font>
    <font>
      <sz val="11"/>
      <name val="Arial"/>
      <family val="2"/>
    </font>
    <font>
      <sz val="10"/>
      <name val="Times New Roman"/>
      <family val="1"/>
    </font>
    <font>
      <i/>
      <sz val="10"/>
      <name val="Times New Roman"/>
      <family val="1"/>
    </font>
    <font>
      <b/>
      <sz val="10"/>
      <name val="Times New Roman"/>
      <family val="1"/>
    </font>
    <font>
      <b/>
      <sz val="11"/>
      <name val="Arial"/>
      <family val="2"/>
    </font>
    <font>
      <sz val="12"/>
      <name val="Times New Roman"/>
      <family val="1"/>
    </font>
    <font>
      <b/>
      <sz val="10"/>
      <name val="Arial"/>
      <family val="2"/>
    </font>
    <font>
      <b/>
      <u/>
      <sz val="12"/>
      <name val="Arial"/>
      <family val="2"/>
    </font>
    <font>
      <b/>
      <sz val="12"/>
      <name val="Arial"/>
      <family val="2"/>
    </font>
    <font>
      <b/>
      <sz val="16"/>
      <name val="Arial"/>
      <family val="2"/>
    </font>
    <font>
      <b/>
      <i/>
      <u/>
      <sz val="10"/>
      <color indexed="12"/>
      <name val="Arial"/>
      <family val="2"/>
    </font>
    <font>
      <b/>
      <u/>
      <sz val="20"/>
      <color indexed="12"/>
      <name val="Arial"/>
      <family val="2"/>
    </font>
    <font>
      <b/>
      <sz val="20"/>
      <name val="Arial"/>
      <family val="2"/>
    </font>
    <font>
      <b/>
      <u/>
      <sz val="26"/>
      <name val="Arial"/>
      <family val="2"/>
    </font>
    <font>
      <sz val="26"/>
      <name val="Arial"/>
      <family val="2"/>
    </font>
    <font>
      <b/>
      <sz val="26"/>
      <name val="Arial"/>
      <family val="2"/>
    </font>
    <font>
      <sz val="12"/>
      <name val="Arial Rounded MT Bold"/>
      <family val="2"/>
    </font>
    <font>
      <sz val="10"/>
      <name val="Arial Rounded MT Bold"/>
      <family val="2"/>
    </font>
    <font>
      <b/>
      <sz val="28"/>
      <name val="Arial Rounded MT Bold"/>
      <family val="2"/>
    </font>
    <font>
      <u/>
      <sz val="10"/>
      <name val="Arial Rounded MT Bold"/>
      <family val="2"/>
    </font>
    <font>
      <u/>
      <sz val="12"/>
      <name val="Arial Rounded MT Bold"/>
      <family val="2"/>
    </font>
    <font>
      <sz val="22"/>
      <name val="Arial Rounded MT Bold"/>
      <family val="2"/>
    </font>
    <font>
      <sz val="9"/>
      <name val="Arial Rounded MT Bold"/>
      <family val="2"/>
    </font>
    <font>
      <sz val="18"/>
      <name val="Arial Rounded MT Bold"/>
      <family val="2"/>
    </font>
    <font>
      <b/>
      <u/>
      <sz val="14"/>
      <name val="Maiandra GD"/>
      <family val="2"/>
    </font>
    <font>
      <sz val="9"/>
      <name val="Maiandra GD"/>
      <family val="2"/>
    </font>
    <font>
      <sz val="11"/>
      <name val="Maiandra GD"/>
      <family val="2"/>
    </font>
    <font>
      <b/>
      <sz val="9"/>
      <color indexed="81"/>
      <name val="Tahoma"/>
      <family val="2"/>
    </font>
    <font>
      <sz val="9"/>
      <color indexed="81"/>
      <name val="Tahoma"/>
      <charset val="1"/>
    </font>
    <font>
      <b/>
      <sz val="9"/>
      <color indexed="81"/>
      <name val="Tahoma"/>
      <charset val="1"/>
    </font>
    <font>
      <sz val="9"/>
      <color indexed="81"/>
      <name val="Tahoma"/>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13"/>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11"/>
        <bgColor indexed="64"/>
      </patternFill>
    </fill>
    <fill>
      <patternFill patternType="solid">
        <fgColor indexed="10"/>
        <bgColor indexed="64"/>
      </patternFill>
    </fill>
    <fill>
      <patternFill patternType="lightUp">
        <fgColor indexed="57"/>
        <bgColor indexed="13"/>
      </patternFill>
    </fill>
    <fill>
      <patternFill patternType="solid">
        <fgColor theme="0" tint="-0.249977111117893"/>
        <bgColor indexed="64"/>
      </patternFill>
    </fill>
  </fills>
  <borders count="38">
    <border>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ck">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n">
        <color indexed="64"/>
      </left>
      <right/>
      <top/>
      <bottom style="thin">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s>
  <cellStyleXfs count="6">
    <xf numFmtId="0" fontId="0" fillId="0" borderId="0"/>
    <xf numFmtId="164" fontId="1"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xf numFmtId="171" fontId="1" fillId="0" borderId="0"/>
    <xf numFmtId="171" fontId="1" fillId="0" borderId="0"/>
  </cellStyleXfs>
  <cellXfs count="302">
    <xf numFmtId="0" fontId="0" fillId="0" borderId="0" xfId="0"/>
    <xf numFmtId="0" fontId="5" fillId="0" borderId="0" xfId="0" applyFont="1" applyAlignment="1">
      <alignment horizontal="justify"/>
    </xf>
    <xf numFmtId="0" fontId="3" fillId="0" borderId="0" xfId="0" applyFont="1" applyAlignment="1">
      <alignment horizontal="justify"/>
    </xf>
    <xf numFmtId="0" fontId="3" fillId="0" borderId="0" xfId="0" applyFont="1" applyAlignment="1">
      <alignment horizontal="center"/>
    </xf>
    <xf numFmtId="0" fontId="7" fillId="0" borderId="0" xfId="0" applyFont="1" applyAlignment="1">
      <alignment horizontal="center"/>
    </xf>
    <xf numFmtId="0" fontId="7" fillId="0" borderId="0" xfId="0" applyFont="1"/>
    <xf numFmtId="165" fontId="0" fillId="0" borderId="0" xfId="0" applyNumberFormat="1" applyAlignment="1">
      <alignment horizontal="right"/>
    </xf>
    <xf numFmtId="165" fontId="7" fillId="0" borderId="0" xfId="0" applyNumberFormat="1" applyFont="1" applyAlignment="1">
      <alignment horizontal="right"/>
    </xf>
    <xf numFmtId="0" fontId="6" fillId="2" borderId="1" xfId="0" applyFont="1" applyFill="1" applyBorder="1" applyAlignment="1">
      <alignment horizontal="center" vertical="top" wrapText="1"/>
    </xf>
    <xf numFmtId="0" fontId="10" fillId="0" borderId="0" xfId="0" applyFont="1"/>
    <xf numFmtId="0" fontId="7" fillId="0" borderId="2" xfId="0" applyFont="1" applyBorder="1" applyAlignment="1">
      <alignment wrapText="1"/>
    </xf>
    <xf numFmtId="0" fontId="0" fillId="0" borderId="0" xfId="0" applyFill="1"/>
    <xf numFmtId="166" fontId="12" fillId="0" borderId="2" xfId="0" applyNumberFormat="1" applyFont="1" applyBorder="1" applyAlignment="1">
      <alignment horizontal="right" vertical="top"/>
    </xf>
    <xf numFmtId="166" fontId="12" fillId="0" borderId="3" xfId="0" applyNumberFormat="1" applyFont="1" applyBorder="1" applyAlignment="1">
      <alignment horizontal="right" vertical="top"/>
    </xf>
    <xf numFmtId="166" fontId="0" fillId="0" borderId="0" xfId="0" applyNumberFormat="1"/>
    <xf numFmtId="166" fontId="16" fillId="3" borderId="3" xfId="0" applyNumberFormat="1" applyFont="1" applyFill="1" applyBorder="1" applyAlignment="1">
      <alignment horizontal="right" vertical="top"/>
    </xf>
    <xf numFmtId="164" fontId="7" fillId="0" borderId="0" xfId="1" applyFont="1" applyAlignment="1">
      <alignment horizontal="right"/>
    </xf>
    <xf numFmtId="164" fontId="0" fillId="0" borderId="0" xfId="1" applyFont="1"/>
    <xf numFmtId="0" fontId="0" fillId="0" borderId="4" xfId="0" applyFill="1" applyBorder="1" applyAlignment="1">
      <alignment horizontal="centerContinuous"/>
    </xf>
    <xf numFmtId="0" fontId="0" fillId="4" borderId="5" xfId="0" applyFill="1" applyBorder="1" applyAlignment="1">
      <alignment horizontal="centerContinuous"/>
    </xf>
    <xf numFmtId="0" fontId="10" fillId="4" borderId="6" xfId="0" applyFont="1" applyFill="1" applyBorder="1"/>
    <xf numFmtId="0" fontId="0" fillId="4" borderId="7" xfId="0" applyFill="1" applyBorder="1"/>
    <xf numFmtId="0" fontId="0" fillId="0" borderId="0" xfId="0" applyFill="1" applyBorder="1"/>
    <xf numFmtId="0" fontId="2" fillId="0" borderId="2" xfId="0" applyFont="1" applyFill="1" applyBorder="1" applyAlignment="1">
      <alignment vertical="top" wrapText="1"/>
    </xf>
    <xf numFmtId="0" fontId="4" fillId="0" borderId="2" xfId="0" applyFont="1" applyFill="1" applyBorder="1" applyAlignment="1">
      <alignment vertical="top" wrapText="1"/>
    </xf>
    <xf numFmtId="0" fontId="1" fillId="0" borderId="0" xfId="0" applyFont="1"/>
    <xf numFmtId="0" fontId="18" fillId="2" borderId="8" xfId="0" applyFont="1" applyFill="1" applyBorder="1" applyAlignment="1">
      <alignment horizontal="center" vertical="top" wrapText="1"/>
    </xf>
    <xf numFmtId="0" fontId="18" fillId="2" borderId="5"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0" borderId="1" xfId="0" applyFont="1" applyBorder="1" applyAlignment="1">
      <alignment horizontal="justify" vertical="top" wrapText="1"/>
    </xf>
    <xf numFmtId="165" fontId="18" fillId="0" borderId="7" xfId="1" applyNumberFormat="1" applyFont="1" applyBorder="1" applyAlignment="1">
      <alignment horizontal="right" vertical="top" wrapText="1"/>
    </xf>
    <xf numFmtId="0" fontId="7" fillId="0" borderId="0" xfId="0" applyFont="1" applyBorder="1"/>
    <xf numFmtId="0" fontId="21" fillId="5" borderId="11" xfId="0" applyFont="1" applyFill="1" applyBorder="1"/>
    <xf numFmtId="0" fontId="21" fillId="0" borderId="0" xfId="0" applyFont="1"/>
    <xf numFmtId="0" fontId="10" fillId="4" borderId="0" xfId="0" applyFont="1" applyFill="1"/>
    <xf numFmtId="0" fontId="21" fillId="6" borderId="0" xfId="0" applyFont="1" applyFill="1"/>
    <xf numFmtId="0" fontId="0" fillId="0" borderId="2" xfId="0" applyBorder="1"/>
    <xf numFmtId="0" fontId="21" fillId="6" borderId="12" xfId="0" applyFont="1" applyFill="1" applyBorder="1"/>
    <xf numFmtId="0" fontId="21" fillId="6" borderId="13" xfId="0" applyFont="1" applyFill="1" applyBorder="1"/>
    <xf numFmtId="0" fontId="5" fillId="0" borderId="0" xfId="0" applyFont="1"/>
    <xf numFmtId="0" fontId="5" fillId="3" borderId="2" xfId="0" applyFont="1" applyFill="1" applyBorder="1"/>
    <xf numFmtId="0" fontId="5" fillId="6" borderId="14" xfId="0" applyFont="1" applyFill="1" applyBorder="1"/>
    <xf numFmtId="0" fontId="5" fillId="6" borderId="8" xfId="0" applyFont="1" applyFill="1" applyBorder="1"/>
    <xf numFmtId="0" fontId="5" fillId="6" borderId="9" xfId="0" applyFont="1" applyFill="1" applyBorder="1"/>
    <xf numFmtId="0" fontId="5" fillId="6" borderId="1" xfId="0" applyFont="1" applyFill="1" applyBorder="1"/>
    <xf numFmtId="0" fontId="5" fillId="0" borderId="2" xfId="0" applyFont="1" applyBorder="1"/>
    <xf numFmtId="0" fontId="21" fillId="5" borderId="11" xfId="0" applyFont="1" applyFill="1" applyBorder="1" applyAlignment="1">
      <alignment horizontal="centerContinuous"/>
    </xf>
    <xf numFmtId="0" fontId="5" fillId="5" borderId="15" xfId="0" applyFont="1" applyFill="1" applyBorder="1" applyAlignment="1">
      <alignment horizontal="centerContinuous"/>
    </xf>
    <xf numFmtId="0" fontId="10" fillId="4" borderId="0" xfId="0" applyFont="1" applyFill="1" applyAlignment="1">
      <alignment horizontal="centerContinuous"/>
    </xf>
    <xf numFmtId="0" fontId="5" fillId="4" borderId="0" xfId="0" applyFont="1" applyFill="1" applyAlignment="1">
      <alignment horizontal="centerContinuous"/>
    </xf>
    <xf numFmtId="0" fontId="5" fillId="7" borderId="8" xfId="0" applyFont="1" applyFill="1" applyBorder="1"/>
    <xf numFmtId="0" fontId="5" fillId="7" borderId="14" xfId="0" applyFont="1" applyFill="1" applyBorder="1"/>
    <xf numFmtId="0" fontId="5" fillId="7" borderId="9" xfId="0" applyFont="1" applyFill="1" applyBorder="1"/>
    <xf numFmtId="0" fontId="5" fillId="7" borderId="1" xfId="0" applyFont="1" applyFill="1" applyBorder="1"/>
    <xf numFmtId="0" fontId="5" fillId="7" borderId="2" xfId="0" applyFont="1" applyFill="1" applyBorder="1"/>
    <xf numFmtId="3" fontId="0" fillId="5" borderId="15" xfId="0" applyNumberFormat="1" applyFill="1" applyBorder="1"/>
    <xf numFmtId="3" fontId="0" fillId="4" borderId="0" xfId="0" applyNumberFormat="1" applyFill="1"/>
    <xf numFmtId="3" fontId="21" fillId="6" borderId="0" xfId="0" applyNumberFormat="1" applyFont="1" applyFill="1"/>
    <xf numFmtId="3" fontId="0" fillId="0" borderId="2" xfId="0" applyNumberFormat="1" applyBorder="1"/>
    <xf numFmtId="3" fontId="5" fillId="3" borderId="2" xfId="0" applyNumberFormat="1" applyFont="1" applyFill="1" applyBorder="1"/>
    <xf numFmtId="3" fontId="5" fillId="7" borderId="2" xfId="0" applyNumberFormat="1" applyFont="1" applyFill="1" applyBorder="1"/>
    <xf numFmtId="3" fontId="0" fillId="0" borderId="0" xfId="0" applyNumberFormat="1"/>
    <xf numFmtId="3" fontId="0" fillId="5" borderId="16" xfId="0" applyNumberFormat="1" applyFill="1" applyBorder="1"/>
    <xf numFmtId="3" fontId="0" fillId="5" borderId="5" xfId="0" applyNumberFormat="1" applyFill="1" applyBorder="1"/>
    <xf numFmtId="3" fontId="10" fillId="7" borderId="17" xfId="0" applyNumberFormat="1" applyFont="1" applyFill="1" applyBorder="1" applyAlignment="1">
      <alignment horizontal="centerContinuous"/>
    </xf>
    <xf numFmtId="3" fontId="10" fillId="7" borderId="16" xfId="0" applyNumberFormat="1" applyFont="1" applyFill="1" applyBorder="1" applyAlignment="1">
      <alignment horizontal="centerContinuous"/>
    </xf>
    <xf numFmtId="3" fontId="10" fillId="7" borderId="5" xfId="0" applyNumberFormat="1" applyFont="1" applyFill="1" applyBorder="1" applyAlignment="1">
      <alignment horizontal="centerContinuous"/>
    </xf>
    <xf numFmtId="3" fontId="21" fillId="7" borderId="18" xfId="0" applyNumberFormat="1" applyFont="1" applyFill="1" applyBorder="1"/>
    <xf numFmtId="3" fontId="0" fillId="0" borderId="19" xfId="0" applyNumberFormat="1" applyBorder="1"/>
    <xf numFmtId="3" fontId="16" fillId="0" borderId="19" xfId="0" applyNumberFormat="1" applyFont="1" applyBorder="1"/>
    <xf numFmtId="3" fontId="0" fillId="0" borderId="2" xfId="0" applyNumberFormat="1" applyFill="1" applyBorder="1"/>
    <xf numFmtId="3" fontId="16" fillId="3" borderId="19" xfId="0" applyNumberFormat="1" applyFont="1" applyFill="1" applyBorder="1"/>
    <xf numFmtId="3" fontId="5" fillId="5" borderId="15" xfId="0" applyNumberFormat="1" applyFont="1" applyFill="1" applyBorder="1" applyAlignment="1">
      <alignment horizontal="centerContinuous"/>
    </xf>
    <xf numFmtId="3" fontId="0" fillId="5" borderId="15" xfId="0" applyNumberFormat="1" applyFill="1" applyBorder="1" applyAlignment="1">
      <alignment horizontal="centerContinuous"/>
    </xf>
    <xf numFmtId="3" fontId="0" fillId="5" borderId="20" xfId="0" applyNumberFormat="1" applyFill="1" applyBorder="1" applyAlignment="1">
      <alignment horizontal="centerContinuous"/>
    </xf>
    <xf numFmtId="3" fontId="5" fillId="4" borderId="0" xfId="0" applyNumberFormat="1" applyFont="1" applyFill="1" applyAlignment="1">
      <alignment horizontal="centerContinuous"/>
    </xf>
    <xf numFmtId="3" fontId="0" fillId="4" borderId="0" xfId="0" applyNumberFormat="1" applyFill="1" applyAlignment="1">
      <alignment horizontal="centerContinuous"/>
    </xf>
    <xf numFmtId="3" fontId="21" fillId="6" borderId="13" xfId="0" applyNumberFormat="1" applyFont="1" applyFill="1" applyBorder="1"/>
    <xf numFmtId="3" fontId="21" fillId="6" borderId="21" xfId="0" applyNumberFormat="1" applyFont="1" applyFill="1" applyBorder="1"/>
    <xf numFmtId="3" fontId="5" fillId="0" borderId="0" xfId="0" applyNumberFormat="1" applyFont="1"/>
    <xf numFmtId="3" fontId="5" fillId="3" borderId="14" xfId="0" applyNumberFormat="1" applyFont="1" applyFill="1" applyBorder="1"/>
    <xf numFmtId="3" fontId="0" fillId="3" borderId="2" xfId="0" applyNumberFormat="1" applyFill="1" applyBorder="1"/>
    <xf numFmtId="3" fontId="16" fillId="3" borderId="2" xfId="0" applyNumberFormat="1" applyFont="1" applyFill="1" applyBorder="1"/>
    <xf numFmtId="3" fontId="5" fillId="3" borderId="7" xfId="0" applyNumberFormat="1" applyFont="1" applyFill="1" applyBorder="1"/>
    <xf numFmtId="3" fontId="5" fillId="7" borderId="14" xfId="0" applyNumberFormat="1" applyFont="1" applyFill="1" applyBorder="1"/>
    <xf numFmtId="3" fontId="0" fillId="7" borderId="2" xfId="0" applyNumberFormat="1" applyFill="1" applyBorder="1"/>
    <xf numFmtId="3" fontId="16" fillId="7" borderId="2" xfId="0" applyNumberFormat="1" applyFont="1" applyFill="1" applyBorder="1"/>
    <xf numFmtId="3" fontId="5" fillId="7" borderId="7" xfId="0" applyNumberFormat="1" applyFont="1" applyFill="1" applyBorder="1"/>
    <xf numFmtId="3" fontId="5" fillId="3" borderId="22" xfId="0" applyNumberFormat="1" applyFont="1" applyFill="1" applyBorder="1"/>
    <xf numFmtId="0" fontId="9" fillId="6" borderId="2" xfId="2" applyFill="1" applyBorder="1" applyAlignment="1" applyProtection="1"/>
    <xf numFmtId="0" fontId="9" fillId="0" borderId="0" xfId="2" applyAlignment="1" applyProtection="1"/>
    <xf numFmtId="0" fontId="10" fillId="6" borderId="11" xfId="0" applyFont="1" applyFill="1" applyBorder="1"/>
    <xf numFmtId="0" fontId="9" fillId="6" borderId="23" xfId="2" applyFill="1" applyBorder="1" applyAlignment="1" applyProtection="1"/>
    <xf numFmtId="0" fontId="9" fillId="8" borderId="2" xfId="2" applyFill="1" applyBorder="1" applyAlignment="1" applyProtection="1"/>
    <xf numFmtId="0" fontId="9" fillId="8" borderId="19" xfId="2" applyFill="1" applyBorder="1" applyAlignment="1" applyProtection="1"/>
    <xf numFmtId="0" fontId="10" fillId="8" borderId="24" xfId="0" applyFont="1" applyFill="1" applyBorder="1"/>
    <xf numFmtId="10" fontId="3" fillId="0" borderId="0" xfId="3" applyNumberFormat="1" applyFont="1" applyFill="1" applyBorder="1" applyAlignment="1">
      <alignment horizontal="left"/>
    </xf>
    <xf numFmtId="0" fontId="7" fillId="0" borderId="0" xfId="0" applyFont="1" applyFill="1" applyBorder="1" applyAlignment="1">
      <alignment horizontal="center"/>
    </xf>
    <xf numFmtId="10" fontId="7" fillId="0" borderId="0" xfId="0" applyNumberFormat="1" applyFont="1" applyFill="1" applyBorder="1" applyAlignment="1">
      <alignment horizontal="center"/>
    </xf>
    <xf numFmtId="10" fontId="2" fillId="0" borderId="0" xfId="3" applyNumberFormat="1" applyFont="1" applyFill="1" applyBorder="1" applyAlignment="1">
      <alignment horizontal="center"/>
    </xf>
    <xf numFmtId="167" fontId="7" fillId="0" borderId="0" xfId="1" applyNumberFormat="1" applyFont="1" applyFill="1" applyBorder="1" applyAlignment="1">
      <alignment horizontal="center"/>
    </xf>
    <xf numFmtId="10" fontId="3" fillId="0" borderId="11" xfId="3" applyNumberFormat="1" applyFont="1" applyFill="1" applyBorder="1" applyAlignment="1">
      <alignment horizontal="left"/>
    </xf>
    <xf numFmtId="10" fontId="3" fillId="0" borderId="15" xfId="3" applyNumberFormat="1" applyFont="1" applyFill="1" applyBorder="1" applyAlignment="1">
      <alignment horizontal="left"/>
    </xf>
    <xf numFmtId="10" fontId="3" fillId="0" borderId="15" xfId="3" applyNumberFormat="1" applyFont="1" applyFill="1" applyBorder="1" applyAlignment="1">
      <alignment horizontal="center"/>
    </xf>
    <xf numFmtId="10" fontId="3" fillId="0" borderId="20" xfId="3" applyNumberFormat="1" applyFont="1" applyFill="1" applyBorder="1" applyAlignment="1">
      <alignment horizontal="center"/>
    </xf>
    <xf numFmtId="10" fontId="7" fillId="0" borderId="0" xfId="3" applyNumberFormat="1" applyFont="1" applyFill="1" applyBorder="1" applyAlignment="1">
      <alignment horizontal="center"/>
    </xf>
    <xf numFmtId="10" fontId="7" fillId="0" borderId="0" xfId="3" applyNumberFormat="1" applyFont="1" applyFill="1" applyBorder="1" applyAlignment="1">
      <alignment horizontal="left"/>
    </xf>
    <xf numFmtId="10" fontId="3" fillId="0" borderId="6" xfId="3" applyNumberFormat="1" applyFont="1" applyFill="1" applyBorder="1" applyAlignment="1">
      <alignment horizontal="left"/>
    </xf>
    <xf numFmtId="10" fontId="3" fillId="0" borderId="25" xfId="3" applyNumberFormat="1" applyFont="1" applyFill="1" applyBorder="1" applyAlignment="1">
      <alignment horizontal="left"/>
    </xf>
    <xf numFmtId="10" fontId="3" fillId="0" borderId="25" xfId="3" applyNumberFormat="1" applyFont="1" applyFill="1" applyBorder="1" applyAlignment="1">
      <alignment horizontal="center"/>
    </xf>
    <xf numFmtId="10" fontId="3" fillId="0" borderId="7" xfId="3" applyNumberFormat="1" applyFont="1" applyFill="1" applyBorder="1" applyAlignment="1">
      <alignment horizontal="center"/>
    </xf>
    <xf numFmtId="0" fontId="22" fillId="9" borderId="0" xfId="2" applyFont="1" applyFill="1" applyAlignment="1" applyProtection="1"/>
    <xf numFmtId="0" fontId="22" fillId="5" borderId="0" xfId="2" applyFont="1" applyFill="1" applyAlignment="1" applyProtection="1"/>
    <xf numFmtId="0" fontId="22" fillId="10" borderId="0" xfId="2" applyFont="1" applyFill="1" applyAlignment="1" applyProtection="1"/>
    <xf numFmtId="0" fontId="10" fillId="11" borderId="24" xfId="0" applyFont="1" applyFill="1" applyBorder="1"/>
    <xf numFmtId="10" fontId="3" fillId="0" borderId="15" xfId="3" applyNumberFormat="1" applyFont="1" applyBorder="1"/>
    <xf numFmtId="10" fontId="3" fillId="0" borderId="16" xfId="3" applyNumberFormat="1" applyFont="1" applyBorder="1"/>
    <xf numFmtId="10" fontId="3" fillId="0" borderId="25" xfId="3" applyNumberFormat="1" applyFont="1" applyBorder="1"/>
    <xf numFmtId="10" fontId="3" fillId="0" borderId="24" xfId="0" applyNumberFormat="1" applyFont="1" applyBorder="1"/>
    <xf numFmtId="9" fontId="3" fillId="0" borderId="24" xfId="3" applyFont="1" applyFill="1" applyBorder="1" applyAlignment="1">
      <alignment horizontal="center"/>
    </xf>
    <xf numFmtId="10" fontId="3" fillId="0" borderId="24" xfId="3" applyNumberFormat="1" applyFont="1" applyFill="1" applyBorder="1" applyAlignment="1">
      <alignment horizontal="center"/>
    </xf>
    <xf numFmtId="0" fontId="7" fillId="0" borderId="0" xfId="0" applyFont="1" applyBorder="1" applyAlignment="1">
      <alignment wrapText="1"/>
    </xf>
    <xf numFmtId="0" fontId="2" fillId="0" borderId="23" xfId="0" applyFont="1" applyBorder="1" applyAlignment="1">
      <alignment horizontal="justify" wrapText="1"/>
    </xf>
    <xf numFmtId="10" fontId="7" fillId="0" borderId="2" xfId="0" applyNumberFormat="1" applyFont="1" applyBorder="1" applyAlignment="1">
      <alignment horizontal="center"/>
    </xf>
    <xf numFmtId="10" fontId="7" fillId="0" borderId="0" xfId="0" applyNumberFormat="1" applyFont="1" applyBorder="1" applyAlignment="1">
      <alignment horizontal="center"/>
    </xf>
    <xf numFmtId="0" fontId="23" fillId="4" borderId="9" xfId="0" applyFont="1" applyFill="1" applyBorder="1" applyAlignment="1">
      <alignment horizontal="left"/>
    </xf>
    <xf numFmtId="165" fontId="1" fillId="0" borderId="7" xfId="1" applyNumberFormat="1" applyFont="1" applyBorder="1" applyAlignment="1">
      <alignment horizontal="right" wrapText="1"/>
    </xf>
    <xf numFmtId="165" fontId="18" fillId="0" borderId="7" xfId="1" applyNumberFormat="1" applyFont="1" applyBorder="1" applyAlignment="1">
      <alignment horizontal="right" wrapText="1"/>
    </xf>
    <xf numFmtId="0" fontId="7" fillId="0" borderId="2" xfId="0" applyFont="1" applyFill="1" applyBorder="1" applyAlignment="1">
      <alignment vertical="top"/>
    </xf>
    <xf numFmtId="0" fontId="7" fillId="0" borderId="2" xfId="0" applyFont="1" applyFill="1" applyBorder="1" applyAlignment="1">
      <alignment horizontal="center" wrapText="1"/>
    </xf>
    <xf numFmtId="10" fontId="2" fillId="0" borderId="2" xfId="3" applyNumberFormat="1" applyFont="1" applyBorder="1" applyAlignment="1">
      <alignment horizontal="center"/>
    </xf>
    <xf numFmtId="0" fontId="1" fillId="2" borderId="1" xfId="0" applyFont="1" applyFill="1" applyBorder="1" applyAlignment="1">
      <alignment vertical="top" wrapText="1"/>
    </xf>
    <xf numFmtId="165" fontId="1" fillId="0" borderId="0" xfId="0" applyNumberFormat="1" applyFont="1"/>
    <xf numFmtId="3" fontId="5" fillId="6" borderId="8" xfId="0" applyNumberFormat="1" applyFont="1" applyFill="1" applyBorder="1"/>
    <xf numFmtId="164" fontId="7" fillId="0" borderId="2" xfId="1" applyFont="1" applyBorder="1" applyAlignment="1">
      <alignment horizontal="right"/>
    </xf>
    <xf numFmtId="0" fontId="19" fillId="0" borderId="2" xfId="0" applyFont="1" applyFill="1" applyBorder="1" applyAlignment="1">
      <alignment vertical="top" wrapText="1"/>
    </xf>
    <xf numFmtId="9" fontId="7" fillId="0" borderId="2" xfId="3" applyFont="1" applyFill="1" applyBorder="1" applyAlignment="1">
      <alignment horizontal="center" wrapText="1"/>
    </xf>
    <xf numFmtId="0" fontId="3" fillId="0" borderId="2" xfId="0" applyFont="1" applyFill="1" applyBorder="1" applyAlignment="1">
      <alignment vertical="top" wrapText="1"/>
    </xf>
    <xf numFmtId="3" fontId="16" fillId="0" borderId="2" xfId="0" applyNumberFormat="1" applyFont="1" applyBorder="1"/>
    <xf numFmtId="3" fontId="16" fillId="0" borderId="19" xfId="0" applyNumberFormat="1" applyFont="1" applyFill="1" applyBorder="1"/>
    <xf numFmtId="3" fontId="0" fillId="0" borderId="0" xfId="0" quotePrefix="1" applyNumberFormat="1" applyFill="1"/>
    <xf numFmtId="164" fontId="5" fillId="0" borderId="0" xfId="1" applyFont="1"/>
    <xf numFmtId="0" fontId="1" fillId="5" borderId="0" xfId="0" applyFont="1" applyFill="1"/>
    <xf numFmtId="0" fontId="7" fillId="5" borderId="0" xfId="0" applyFont="1" applyFill="1"/>
    <xf numFmtId="0" fontId="0" fillId="5" borderId="0" xfId="0" applyFill="1"/>
    <xf numFmtId="0" fontId="6" fillId="0" borderId="24" xfId="0" applyFont="1" applyBorder="1" applyAlignment="1">
      <alignment horizontal="center" wrapText="1"/>
    </xf>
    <xf numFmtId="16" fontId="6" fillId="0" borderId="27" xfId="0" applyNumberFormat="1" applyFont="1" applyBorder="1" applyAlignment="1">
      <alignment horizontal="center" wrapText="1"/>
    </xf>
    <xf numFmtId="15" fontId="6" fillId="0" borderId="24" xfId="0" applyNumberFormat="1" applyFont="1" applyFill="1" applyBorder="1" applyAlignment="1">
      <alignment horizontal="center" wrapText="1"/>
    </xf>
    <xf numFmtId="0" fontId="18" fillId="5" borderId="0" xfId="0" applyFont="1" applyFill="1" applyAlignment="1">
      <alignment horizontal="center"/>
    </xf>
    <xf numFmtId="0" fontId="7" fillId="0" borderId="19" xfId="0" applyFont="1" applyFill="1" applyBorder="1" applyAlignment="1">
      <alignment vertical="top"/>
    </xf>
    <xf numFmtId="0" fontId="2" fillId="0" borderId="2" xfId="0" applyFont="1" applyFill="1" applyBorder="1" applyAlignment="1">
      <alignment horizontal="center" wrapText="1"/>
    </xf>
    <xf numFmtId="10" fontId="2" fillId="0" borderId="19" xfId="3" applyNumberFormat="1" applyFont="1" applyBorder="1" applyAlignment="1">
      <alignment horizontal="center"/>
    </xf>
    <xf numFmtId="164" fontId="7" fillId="0" borderId="19" xfId="1" applyFont="1" applyBorder="1"/>
    <xf numFmtId="0" fontId="7" fillId="0" borderId="19" xfId="0" applyFont="1" applyBorder="1" applyAlignment="1">
      <alignment wrapText="1"/>
    </xf>
    <xf numFmtId="0" fontId="2" fillId="0" borderId="28" xfId="0" applyFont="1" applyBorder="1" applyAlignment="1">
      <alignment horizontal="justify" wrapText="1"/>
    </xf>
    <xf numFmtId="10" fontId="7" fillId="0" borderId="19" xfId="0" applyNumberFormat="1" applyFont="1" applyBorder="1" applyAlignment="1">
      <alignment horizontal="center"/>
    </xf>
    <xf numFmtId="0" fontId="7" fillId="5" borderId="0" xfId="0" applyFont="1" applyFill="1" applyAlignment="1"/>
    <xf numFmtId="15" fontId="7" fillId="0" borderId="2" xfId="0" applyNumberFormat="1" applyFont="1" applyFill="1" applyBorder="1" applyAlignment="1">
      <alignment horizontal="center" wrapText="1"/>
    </xf>
    <xf numFmtId="17" fontId="7" fillId="0" borderId="2" xfId="0" applyNumberFormat="1" applyFont="1" applyFill="1" applyBorder="1" applyAlignment="1">
      <alignment horizontal="center" wrapText="1"/>
    </xf>
    <xf numFmtId="15" fontId="2" fillId="0" borderId="2" xfId="0" applyNumberFormat="1" applyFont="1" applyFill="1" applyBorder="1" applyAlignment="1">
      <alignment horizontal="center" wrapText="1"/>
    </xf>
    <xf numFmtId="10" fontId="7" fillId="0" borderId="2" xfId="3" applyNumberFormat="1" applyFont="1" applyFill="1" applyBorder="1" applyAlignment="1">
      <alignment horizontal="center" wrapText="1"/>
    </xf>
    <xf numFmtId="10" fontId="2" fillId="0" borderId="2" xfId="3" applyNumberFormat="1" applyFont="1" applyFill="1" applyBorder="1" applyAlignment="1">
      <alignment horizontal="center" wrapText="1"/>
    </xf>
    <xf numFmtId="0" fontId="7" fillId="0" borderId="0" xfId="0" applyFont="1" applyFill="1" applyBorder="1"/>
    <xf numFmtId="0" fontId="7" fillId="0" borderId="0" xfId="0" applyFont="1" applyFill="1" applyBorder="1" applyAlignment="1">
      <alignment wrapText="1"/>
    </xf>
    <xf numFmtId="0" fontId="2" fillId="0" borderId="0" xfId="0" applyFont="1" applyFill="1" applyBorder="1" applyAlignment="1">
      <alignment horizontal="center" wrapText="1"/>
    </xf>
    <xf numFmtId="15" fontId="7" fillId="0" borderId="0" xfId="0" applyNumberFormat="1" applyFont="1" applyFill="1" applyBorder="1" applyAlignment="1">
      <alignment horizontal="center" wrapText="1"/>
    </xf>
    <xf numFmtId="165" fontId="7" fillId="0" borderId="0" xfId="0" applyNumberFormat="1" applyFont="1" applyFill="1" applyBorder="1" applyAlignment="1">
      <alignment horizontal="right"/>
    </xf>
    <xf numFmtId="167" fontId="7" fillId="0" borderId="0" xfId="1" applyNumberFormat="1" applyFont="1" applyBorder="1"/>
    <xf numFmtId="10" fontId="7" fillId="0" borderId="0" xfId="3" applyNumberFormat="1" applyFont="1" applyBorder="1" applyAlignment="1">
      <alignment horizontal="center"/>
    </xf>
    <xf numFmtId="165" fontId="7" fillId="0" borderId="2" xfId="0" applyNumberFormat="1" applyFont="1" applyFill="1" applyBorder="1" applyAlignment="1">
      <alignment horizontal="center" wrapText="1"/>
    </xf>
    <xf numFmtId="9" fontId="7" fillId="0" borderId="14" xfId="3" applyFont="1" applyFill="1" applyBorder="1" applyAlignment="1">
      <alignment horizontal="center" wrapText="1"/>
    </xf>
    <xf numFmtId="10" fontId="7" fillId="0" borderId="2" xfId="0" applyNumberFormat="1" applyFont="1" applyFill="1" applyBorder="1" applyAlignment="1">
      <alignment horizontal="center" wrapText="1"/>
    </xf>
    <xf numFmtId="9" fontId="2" fillId="0" borderId="2" xfId="3" applyFont="1" applyFill="1" applyBorder="1" applyAlignment="1">
      <alignment horizontal="center" wrapText="1"/>
    </xf>
    <xf numFmtId="165" fontId="2" fillId="0" borderId="2" xfId="0" applyNumberFormat="1" applyFont="1" applyFill="1" applyBorder="1" applyAlignment="1">
      <alignment horizontal="center" wrapText="1"/>
    </xf>
    <xf numFmtId="1" fontId="2" fillId="0" borderId="2" xfId="0" applyNumberFormat="1" applyFont="1" applyFill="1" applyBorder="1" applyAlignment="1">
      <alignment horizontal="center" wrapText="1"/>
    </xf>
    <xf numFmtId="0" fontId="0" fillId="0" borderId="2" xfId="0" applyFill="1" applyBorder="1" applyAlignment="1">
      <alignment horizontal="center" wrapText="1"/>
    </xf>
    <xf numFmtId="9" fontId="7" fillId="0" borderId="2" xfId="3" applyNumberFormat="1" applyFont="1" applyFill="1" applyBorder="1" applyAlignment="1">
      <alignment horizontal="center" wrapText="1"/>
    </xf>
    <xf numFmtId="0" fontId="18" fillId="0" borderId="0" xfId="0" applyFont="1" applyBorder="1" applyAlignment="1">
      <alignment horizontal="justify" vertical="top" wrapText="1"/>
    </xf>
    <xf numFmtId="165" fontId="18" fillId="0" borderId="0" xfId="1" applyNumberFormat="1" applyFont="1" applyBorder="1" applyAlignment="1">
      <alignment horizontal="right" wrapText="1"/>
    </xf>
    <xf numFmtId="165" fontId="18" fillId="0" borderId="0" xfId="1" applyNumberFormat="1" applyFont="1" applyBorder="1" applyAlignment="1">
      <alignment horizontal="right" vertical="top" wrapText="1"/>
    </xf>
    <xf numFmtId="0" fontId="7" fillId="0" borderId="0" xfId="0" applyFont="1" applyFill="1"/>
    <xf numFmtId="0" fontId="3" fillId="0" borderId="0" xfId="0" applyFont="1" applyFill="1" applyAlignment="1">
      <alignment horizontal="center"/>
    </xf>
    <xf numFmtId="0" fontId="0" fillId="0" borderId="0" xfId="0" applyAlignment="1"/>
    <xf numFmtId="0" fontId="6" fillId="0" borderId="29" xfId="0" applyFont="1" applyFill="1" applyBorder="1" applyAlignment="1">
      <alignment horizontal="center" wrapText="1"/>
    </xf>
    <xf numFmtId="0" fontId="6" fillId="0" borderId="30" xfId="0" applyFont="1" applyFill="1" applyBorder="1" applyAlignment="1">
      <alignment horizontal="center" wrapText="1"/>
    </xf>
    <xf numFmtId="0" fontId="17" fillId="0" borderId="2" xfId="0" applyFont="1" applyFill="1" applyBorder="1" applyAlignment="1">
      <alignment vertical="top" wrapText="1"/>
    </xf>
    <xf numFmtId="166" fontId="0" fillId="0" borderId="0" xfId="0" applyNumberFormat="1" applyFill="1"/>
    <xf numFmtId="167" fontId="0" fillId="0" borderId="0" xfId="1" applyNumberFormat="1" applyFont="1" applyFill="1"/>
    <xf numFmtId="0" fontId="1" fillId="0" borderId="0" xfId="0" applyFont="1" applyFill="1" applyAlignment="1"/>
    <xf numFmtId="165" fontId="1" fillId="0" borderId="0" xfId="0" applyNumberFormat="1" applyFont="1" applyAlignment="1"/>
    <xf numFmtId="0" fontId="1" fillId="0" borderId="0" xfId="0" applyFont="1" applyAlignment="1"/>
    <xf numFmtId="0" fontId="7" fillId="0" borderId="0" xfId="0" applyFont="1" applyAlignment="1"/>
    <xf numFmtId="0" fontId="1" fillId="5" borderId="0" xfId="0" applyFont="1" applyFill="1" applyAlignment="1"/>
    <xf numFmtId="0" fontId="7" fillId="0" borderId="0" xfId="0" applyFont="1" applyFill="1" applyAlignment="1"/>
    <xf numFmtId="0" fontId="0" fillId="5" borderId="0" xfId="0" applyFill="1" applyAlignment="1"/>
    <xf numFmtId="165" fontId="1" fillId="3" borderId="7" xfId="1" applyNumberFormat="1" applyFont="1" applyFill="1" applyBorder="1" applyAlignment="1">
      <alignment horizontal="right" wrapText="1"/>
    </xf>
    <xf numFmtId="165" fontId="1" fillId="3" borderId="7" xfId="1" applyNumberFormat="1" applyFont="1" applyFill="1" applyBorder="1" applyAlignment="1">
      <alignment horizontal="right" vertical="top" wrapText="1"/>
    </xf>
    <xf numFmtId="164" fontId="7" fillId="5" borderId="0" xfId="1" applyFont="1" applyFill="1"/>
    <xf numFmtId="164" fontId="0" fillId="5" borderId="0" xfId="1" applyFont="1" applyFill="1"/>
    <xf numFmtId="166" fontId="16" fillId="3" borderId="2" xfId="0" applyNumberFormat="1" applyFont="1" applyFill="1" applyBorder="1" applyAlignment="1">
      <alignment horizontal="right" vertical="top"/>
    </xf>
    <xf numFmtId="49" fontId="11" fillId="9" borderId="31" xfId="0" applyNumberFormat="1" applyFont="1" applyFill="1" applyBorder="1" applyAlignment="1">
      <alignment horizontal="left" vertical="top"/>
    </xf>
    <xf numFmtId="17" fontId="12" fillId="9" borderId="32" xfId="0" applyNumberFormat="1" applyFont="1" applyFill="1" applyBorder="1" applyAlignment="1">
      <alignment horizontal="right" vertical="top"/>
    </xf>
    <xf numFmtId="0" fontId="12" fillId="9" borderId="33" xfId="0" applyFont="1" applyFill="1" applyBorder="1" applyAlignment="1">
      <alignment horizontal="right" vertical="top"/>
    </xf>
    <xf numFmtId="49" fontId="13" fillId="0" borderId="34" xfId="0" applyNumberFormat="1" applyFont="1" applyBorder="1" applyAlignment="1">
      <alignment horizontal="left" vertical="top" indent="3"/>
    </xf>
    <xf numFmtId="49" fontId="13" fillId="0" borderId="34" xfId="0" applyNumberFormat="1" applyFont="1" applyBorder="1" applyAlignment="1">
      <alignment horizontal="left" vertical="top" indent="5"/>
    </xf>
    <xf numFmtId="49" fontId="13" fillId="2" borderId="34" xfId="0" applyNumberFormat="1" applyFont="1" applyFill="1" applyBorder="1" applyAlignment="1">
      <alignment horizontal="left" vertical="top" indent="3"/>
    </xf>
    <xf numFmtId="49" fontId="14" fillId="0" borderId="34" xfId="0" applyNumberFormat="1" applyFont="1" applyBorder="1" applyAlignment="1">
      <alignment horizontal="left" vertical="top" indent="3"/>
    </xf>
    <xf numFmtId="49" fontId="15" fillId="3" borderId="34" xfId="0" applyNumberFormat="1" applyFont="1" applyFill="1" applyBorder="1" applyAlignment="1">
      <alignment horizontal="left" vertical="top" indent="1"/>
    </xf>
    <xf numFmtId="49" fontId="15" fillId="3" borderId="35" xfId="0" applyNumberFormat="1" applyFont="1" applyFill="1" applyBorder="1" applyAlignment="1">
      <alignment horizontal="left" vertical="top" indent="1"/>
    </xf>
    <xf numFmtId="166" fontId="16" fillId="3" borderId="18" xfId="0" applyNumberFormat="1" applyFont="1" applyFill="1" applyBorder="1" applyAlignment="1">
      <alignment horizontal="right" vertical="top"/>
    </xf>
    <xf numFmtId="166" fontId="16" fillId="3" borderId="36" xfId="0" applyNumberFormat="1" applyFont="1" applyFill="1" applyBorder="1" applyAlignment="1">
      <alignment horizontal="right" vertical="top"/>
    </xf>
    <xf numFmtId="3" fontId="0" fillId="0" borderId="0" xfId="0" applyNumberFormat="1" applyFill="1" applyBorder="1"/>
    <xf numFmtId="0" fontId="1" fillId="0" borderId="0" xfId="0" applyFont="1" applyFill="1"/>
    <xf numFmtId="0" fontId="0" fillId="0" borderId="0" xfId="0" applyFill="1" applyAlignment="1"/>
    <xf numFmtId="0" fontId="18" fillId="0" borderId="0" xfId="0" applyFont="1" applyFill="1" applyAlignment="1">
      <alignment horizontal="center"/>
    </xf>
    <xf numFmtId="0" fontId="25" fillId="0" borderId="0" xfId="0" applyFont="1" applyAlignment="1">
      <alignment horizontal="justify"/>
    </xf>
    <xf numFmtId="0" fontId="27" fillId="0" borderId="0" xfId="0" applyFont="1" applyAlignment="1">
      <alignment horizontal="justify"/>
    </xf>
    <xf numFmtId="0" fontId="26" fillId="0" borderId="0" xfId="0" applyFont="1"/>
    <xf numFmtId="0" fontId="26" fillId="0" borderId="0" xfId="0" applyNumberFormat="1" applyFont="1"/>
    <xf numFmtId="0" fontId="24" fillId="0" borderId="2" xfId="0" applyFont="1" applyFill="1" applyBorder="1" applyAlignment="1">
      <alignment horizontal="center"/>
    </xf>
    <xf numFmtId="0" fontId="24" fillId="0" borderId="2" xfId="0" applyFont="1" applyFill="1" applyBorder="1" applyAlignment="1">
      <alignment horizontal="center" wrapText="1"/>
    </xf>
    <xf numFmtId="0" fontId="1" fillId="0" borderId="2" xfId="0" applyFont="1" applyFill="1" applyBorder="1"/>
    <xf numFmtId="0" fontId="2" fillId="0" borderId="2" xfId="0" applyFont="1" applyFill="1" applyBorder="1" applyAlignment="1">
      <alignment wrapText="1"/>
    </xf>
    <xf numFmtId="0" fontId="7" fillId="0" borderId="2" xfId="0" applyFont="1" applyFill="1" applyBorder="1" applyAlignment="1">
      <alignment wrapText="1"/>
    </xf>
    <xf numFmtId="0" fontId="1" fillId="0" borderId="2" xfId="0" applyFont="1" applyFill="1" applyBorder="1" applyAlignment="1"/>
    <xf numFmtId="0" fontId="7" fillId="0" borderId="0" xfId="0" applyFont="1" applyFill="1" applyAlignment="1">
      <alignment horizontal="center"/>
    </xf>
    <xf numFmtId="164" fontId="21" fillId="0" borderId="0" xfId="1" applyFont="1" applyBorder="1"/>
    <xf numFmtId="0" fontId="21" fillId="0" borderId="0" xfId="0" applyFont="1" applyBorder="1"/>
    <xf numFmtId="164" fontId="0" fillId="0" borderId="0" xfId="1" applyFont="1" applyBorder="1"/>
    <xf numFmtId="0" fontId="0" fillId="0" borderId="0" xfId="0" applyBorder="1"/>
    <xf numFmtId="164" fontId="0" fillId="0" borderId="0" xfId="1" applyFont="1" applyFill="1" applyBorder="1"/>
    <xf numFmtId="3" fontId="0" fillId="0" borderId="0" xfId="0" applyNumberFormat="1" applyBorder="1"/>
    <xf numFmtId="0" fontId="5" fillId="6" borderId="0" xfId="0" applyFont="1" applyFill="1" applyBorder="1"/>
    <xf numFmtId="3" fontId="5" fillId="3" borderId="0" xfId="0" applyNumberFormat="1" applyFont="1" applyFill="1" applyBorder="1"/>
    <xf numFmtId="0" fontId="5" fillId="0" borderId="0" xfId="0" applyFont="1" applyFill="1" applyBorder="1"/>
    <xf numFmtId="3" fontId="5" fillId="0" borderId="0" xfId="0" applyNumberFormat="1" applyFont="1" applyFill="1" applyBorder="1"/>
    <xf numFmtId="0" fontId="5" fillId="0" borderId="14" xfId="0" applyFont="1" applyFill="1" applyBorder="1"/>
    <xf numFmtId="0" fontId="5" fillId="0" borderId="15" xfId="0" applyFont="1" applyFill="1" applyBorder="1"/>
    <xf numFmtId="0" fontId="13" fillId="0" borderId="0" xfId="0" applyFont="1" applyFill="1" applyBorder="1" applyAlignment="1">
      <alignment horizontal="left"/>
    </xf>
    <xf numFmtId="166" fontId="16" fillId="0" borderId="2" xfId="0" applyNumberFormat="1" applyFont="1" applyFill="1" applyBorder="1" applyAlignment="1">
      <alignment horizontal="right" vertical="top"/>
    </xf>
    <xf numFmtId="164" fontId="0" fillId="0" borderId="0" xfId="0" applyNumberFormat="1"/>
    <xf numFmtId="164" fontId="0" fillId="0" borderId="0" xfId="1" applyNumberFormat="1" applyFont="1"/>
    <xf numFmtId="49" fontId="13" fillId="0" borderId="0" xfId="0" applyNumberFormat="1" applyFont="1" applyBorder="1" applyAlignment="1"/>
    <xf numFmtId="0" fontId="13" fillId="0" borderId="0" xfId="0" applyFont="1" applyBorder="1"/>
    <xf numFmtId="0" fontId="6" fillId="0" borderId="24" xfId="0" applyFont="1" applyFill="1" applyBorder="1" applyAlignment="1">
      <alignment horizontal="center"/>
    </xf>
    <xf numFmtId="0" fontId="6" fillId="0" borderId="37" xfId="0" applyFont="1" applyFill="1" applyBorder="1" applyAlignment="1">
      <alignment horizontal="center" wrapText="1"/>
    </xf>
    <xf numFmtId="0" fontId="6" fillId="0" borderId="24" xfId="0" applyFont="1" applyFill="1" applyBorder="1" applyAlignment="1">
      <alignment horizontal="center" wrapText="1"/>
    </xf>
    <xf numFmtId="0" fontId="3" fillId="0" borderId="11" xfId="0" applyFont="1" applyFill="1" applyBorder="1"/>
    <xf numFmtId="0" fontId="7" fillId="0" borderId="15" xfId="0" applyFont="1" applyFill="1" applyBorder="1" applyAlignment="1">
      <alignment horizontal="center"/>
    </xf>
    <xf numFmtId="0" fontId="28" fillId="0" borderId="0" xfId="0" applyFont="1" applyFill="1"/>
    <xf numFmtId="0" fontId="28" fillId="0" borderId="0" xfId="0" applyFont="1" applyFill="1" applyAlignment="1">
      <alignment horizontal="right"/>
    </xf>
    <xf numFmtId="164" fontId="0" fillId="9" borderId="0" xfId="1" applyFont="1" applyFill="1"/>
    <xf numFmtId="10" fontId="0" fillId="0" borderId="0" xfId="0" applyNumberFormat="1"/>
    <xf numFmtId="0" fontId="18" fillId="0" borderId="5" xfId="0" applyFont="1" applyFill="1" applyBorder="1" applyAlignment="1">
      <alignment horizontal="center" vertical="top" wrapText="1"/>
    </xf>
    <xf numFmtId="0" fontId="18" fillId="0" borderId="10" xfId="0" applyFont="1" applyFill="1" applyBorder="1" applyAlignment="1">
      <alignment horizontal="center" vertical="top" wrapText="1"/>
    </xf>
    <xf numFmtId="0" fontId="6" fillId="0" borderId="1" xfId="0" applyFont="1" applyFill="1" applyBorder="1" applyAlignment="1">
      <alignment horizontal="center" vertical="top" wrapText="1"/>
    </xf>
    <xf numFmtId="165" fontId="18" fillId="0" borderId="7" xfId="1" applyNumberFormat="1" applyFont="1" applyFill="1" applyBorder="1" applyAlignment="1">
      <alignment horizontal="right" vertical="top" wrapText="1"/>
    </xf>
    <xf numFmtId="165" fontId="18" fillId="0" borderId="0" xfId="1" applyNumberFormat="1" applyFont="1" applyFill="1" applyBorder="1" applyAlignment="1">
      <alignment horizontal="right" vertical="top" wrapText="1"/>
    </xf>
    <xf numFmtId="164" fontId="7" fillId="0" borderId="0" xfId="1" applyFont="1" applyFill="1"/>
    <xf numFmtId="164" fontId="0" fillId="0" borderId="0" xfId="1" applyFont="1" applyFill="1"/>
    <xf numFmtId="16" fontId="6" fillId="0" borderId="27" xfId="0" quotePrefix="1" applyNumberFormat="1" applyFont="1" applyBorder="1" applyAlignment="1">
      <alignment horizontal="center" wrapText="1"/>
    </xf>
    <xf numFmtId="16" fontId="6" fillId="0" borderId="27" xfId="0" quotePrefix="1" applyNumberFormat="1" applyFont="1" applyFill="1" applyBorder="1" applyAlignment="1">
      <alignment horizontal="center" wrapText="1"/>
    </xf>
    <xf numFmtId="10" fontId="2" fillId="0" borderId="19" xfId="3" applyNumberFormat="1" applyFont="1" applyFill="1" applyBorder="1" applyAlignment="1">
      <alignment horizontal="center"/>
    </xf>
    <xf numFmtId="10" fontId="2" fillId="0" borderId="2" xfId="3" applyNumberFormat="1" applyFont="1" applyFill="1" applyBorder="1" applyAlignment="1">
      <alignment horizontal="center"/>
    </xf>
    <xf numFmtId="164" fontId="7" fillId="0" borderId="2" xfId="1" applyFont="1" applyFill="1" applyBorder="1" applyAlignment="1">
      <alignment horizontal="right"/>
    </xf>
    <xf numFmtId="0" fontId="2" fillId="0" borderId="23" xfId="0" applyFont="1" applyFill="1" applyBorder="1" applyAlignment="1">
      <alignment horizontal="justify" wrapText="1"/>
    </xf>
    <xf numFmtId="10" fontId="7" fillId="0" borderId="2" xfId="0" applyNumberFormat="1" applyFont="1" applyFill="1" applyBorder="1" applyAlignment="1">
      <alignment horizontal="center"/>
    </xf>
    <xf numFmtId="167" fontId="7" fillId="0" borderId="2" xfId="1" applyNumberFormat="1" applyFont="1" applyFill="1" applyBorder="1"/>
    <xf numFmtId="10" fontId="7" fillId="0" borderId="2" xfId="3" applyNumberFormat="1" applyFont="1" applyFill="1" applyBorder="1" applyAlignment="1">
      <alignment horizontal="center"/>
    </xf>
    <xf numFmtId="164" fontId="5" fillId="0" borderId="0" xfId="0" applyNumberFormat="1" applyFont="1" applyFill="1" applyBorder="1"/>
    <xf numFmtId="168" fontId="7" fillId="0" borderId="2" xfId="0" applyNumberFormat="1" applyFont="1" applyFill="1" applyBorder="1" applyAlignment="1">
      <alignment horizontal="center" wrapText="1"/>
    </xf>
    <xf numFmtId="169" fontId="7" fillId="0" borderId="2" xfId="0" applyNumberFormat="1" applyFont="1" applyFill="1" applyBorder="1" applyAlignment="1">
      <alignment horizontal="center" wrapText="1"/>
    </xf>
    <xf numFmtId="0" fontId="20" fillId="0" borderId="2" xfId="0" applyFont="1" applyFill="1" applyBorder="1" applyAlignment="1">
      <alignment vertical="top" wrapText="1"/>
    </xf>
    <xf numFmtId="170" fontId="2" fillId="0" borderId="2" xfId="3" applyNumberFormat="1" applyFont="1" applyBorder="1" applyAlignment="1">
      <alignment horizontal="center"/>
    </xf>
    <xf numFmtId="165" fontId="1" fillId="12" borderId="7" xfId="1" applyNumberFormat="1" applyFont="1" applyFill="1" applyBorder="1" applyAlignment="1">
      <alignment horizontal="right" wrapText="1"/>
    </xf>
    <xf numFmtId="165" fontId="1" fillId="12" borderId="7" xfId="1" applyNumberFormat="1" applyFont="1" applyFill="1" applyBorder="1" applyAlignment="1">
      <alignment horizontal="right" vertical="top" wrapText="1"/>
    </xf>
    <xf numFmtId="0" fontId="1" fillId="0" borderId="0" xfId="0" applyFont="1" applyFill="1" applyBorder="1"/>
    <xf numFmtId="171" fontId="29" fillId="0" borderId="0" xfId="4" applyNumberFormat="1" applyFont="1" applyAlignment="1">
      <alignment horizontal="center"/>
    </xf>
    <xf numFmtId="171" fontId="1" fillId="0" borderId="0" xfId="4" applyNumberFormat="1"/>
    <xf numFmtId="171" fontId="29" fillId="0" borderId="0" xfId="4" applyNumberFormat="1" applyFont="1"/>
    <xf numFmtId="171" fontId="28" fillId="0" borderId="0" xfId="4" applyNumberFormat="1" applyFont="1"/>
    <xf numFmtId="171" fontId="30" fillId="0" borderId="0" xfId="4" applyNumberFormat="1" applyFont="1" applyAlignment="1">
      <alignment horizontal="center"/>
    </xf>
    <xf numFmtId="171" fontId="31" fillId="0" borderId="0" xfId="4" applyNumberFormat="1" applyFont="1"/>
    <xf numFmtId="171" fontId="32" fillId="0" borderId="0" xfId="4" applyNumberFormat="1" applyFont="1"/>
    <xf numFmtId="171" fontId="34" fillId="0" borderId="0" xfId="4" applyNumberFormat="1" applyFont="1"/>
    <xf numFmtId="171" fontId="35" fillId="0" borderId="0" xfId="4" applyNumberFormat="1" applyFont="1" applyAlignment="1">
      <alignment horizontal="center"/>
    </xf>
    <xf numFmtId="171" fontId="36" fillId="0" borderId="0" xfId="4" applyNumberFormat="1" applyFont="1" applyAlignment="1">
      <alignment horizontal="center"/>
    </xf>
    <xf numFmtId="171" fontId="37" fillId="0" borderId="0" xfId="4" applyNumberFormat="1" applyFont="1" applyAlignment="1">
      <alignment horizontal="center"/>
    </xf>
    <xf numFmtId="171" fontId="38" fillId="0" borderId="0" xfId="5" applyFont="1" applyAlignment="1">
      <alignment horizontal="center"/>
    </xf>
    <xf numFmtId="171" fontId="29" fillId="0" borderId="0" xfId="4" quotePrefix="1" applyNumberFormat="1" applyFont="1"/>
    <xf numFmtId="171" fontId="33" fillId="0" borderId="0" xfId="4" quotePrefix="1" applyNumberFormat="1" applyFont="1" applyAlignment="1">
      <alignment horizontal="center"/>
    </xf>
    <xf numFmtId="165" fontId="6" fillId="0" borderId="24" xfId="0" applyNumberFormat="1" applyFont="1" applyFill="1" applyBorder="1" applyAlignment="1">
      <alignment horizontal="center" wrapText="1"/>
    </xf>
    <xf numFmtId="16" fontId="6" fillId="0" borderId="26" xfId="0" quotePrefix="1" applyNumberFormat="1" applyFont="1" applyFill="1" applyBorder="1" applyAlignment="1">
      <alignment horizontal="center" wrapText="1"/>
    </xf>
    <xf numFmtId="0" fontId="7" fillId="0" borderId="2" xfId="0" applyFont="1" applyFill="1" applyBorder="1" applyAlignment="1">
      <alignment vertical="top" wrapText="1"/>
    </xf>
    <xf numFmtId="0" fontId="2" fillId="0" borderId="23" xfId="0" applyFont="1" applyFill="1" applyBorder="1" applyAlignment="1">
      <alignment vertical="top" wrapText="1"/>
    </xf>
    <xf numFmtId="0" fontId="7" fillId="0" borderId="23" xfId="0" applyFont="1" applyFill="1" applyBorder="1" applyAlignment="1">
      <alignment vertical="top" wrapText="1"/>
    </xf>
    <xf numFmtId="14" fontId="2" fillId="0" borderId="0" xfId="0" quotePrefix="1" applyNumberFormat="1" applyFont="1" applyFill="1" applyAlignment="1">
      <alignment horizontal="center"/>
    </xf>
    <xf numFmtId="0" fontId="2" fillId="0" borderId="0" xfId="0" applyFont="1" applyAlignment="1">
      <alignment horizontal="justify" wrapText="1"/>
    </xf>
    <xf numFmtId="0" fontId="8" fillId="0" borderId="0" xfId="0" applyFont="1" applyAlignment="1">
      <alignment wrapText="1"/>
    </xf>
    <xf numFmtId="0" fontId="25" fillId="0" borderId="0" xfId="0" applyFont="1" applyAlignment="1">
      <alignment horizontal="justify"/>
    </xf>
    <xf numFmtId="0" fontId="26" fillId="0" borderId="0" xfId="0" applyFont="1" applyAlignment="1"/>
  </cellXfs>
  <cellStyles count="6">
    <cellStyle name="Comma" xfId="1" builtinId="3"/>
    <cellStyle name="Hyperlink" xfId="2" builtinId="8"/>
    <cellStyle name="Normal" xfId="0" builtinId="0"/>
    <cellStyle name="Normal 10" xfId="5"/>
    <cellStyle name="Normal 2" xfId="4"/>
    <cellStyle name="Percent" xfId="3" builtinId="5"/>
  </cellStyles>
  <dxfs count="18">
    <dxf>
      <fill>
        <patternFill>
          <bgColor indexed="11"/>
        </patternFill>
      </fill>
    </dxf>
    <dxf>
      <fill>
        <patternFill>
          <bgColor indexed="10"/>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2.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3.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4.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5.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6.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7.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8.xml.rels><?xml version="1.0" encoding="UTF-8" standalone="yes"?>
<Relationships xmlns="http://schemas.openxmlformats.org/package/2006/relationships"><Relationship Id="rId1" Type="http://schemas.openxmlformats.org/officeDocument/2006/relationships/hyperlink" Target="#'Print Reports'!A1"/></Relationships>
</file>

<file path=xl/drawings/_rels/drawing9.xml.rels><?xml version="1.0" encoding="UTF-8" standalone="yes"?>
<Relationships xmlns="http://schemas.openxmlformats.org/package/2006/relationships"><Relationship Id="rId1" Type="http://schemas.openxmlformats.org/officeDocument/2006/relationships/hyperlink" Target="#'Print Reports'!A1"/></Relationships>
</file>

<file path=xl/drawings/drawing1.xml><?xml version="1.0" encoding="utf-8"?>
<xdr:wsDr xmlns:xdr="http://schemas.openxmlformats.org/drawingml/2006/spreadsheetDrawing" xmlns:a="http://schemas.openxmlformats.org/drawingml/2006/main">
  <xdr:twoCellAnchor>
    <xdr:from>
      <xdr:col>1</xdr:col>
      <xdr:colOff>447675</xdr:colOff>
      <xdr:row>26</xdr:row>
      <xdr:rowOff>150495</xdr:rowOff>
    </xdr:from>
    <xdr:to>
      <xdr:col>10</xdr:col>
      <xdr:colOff>196215</xdr:colOff>
      <xdr:row>52</xdr:row>
      <xdr:rowOff>1905</xdr:rowOff>
    </xdr:to>
    <xdr:pic>
      <xdr:nvPicPr>
        <xdr:cNvPr id="4"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552450" y="5436870"/>
          <a:ext cx="5673090" cy="4147185"/>
        </a:xfrm>
        <a:prstGeom prst="rect">
          <a:avLst/>
        </a:prstGeom>
        <a:ln>
          <a:noFill/>
        </a:ln>
        <a:effectLst>
          <a:softEdge rad="112500"/>
        </a:effectLst>
      </xdr:spPr>
    </xdr:pic>
    <xdr:clientData/>
  </xdr:twoCellAnchor>
  <xdr:twoCellAnchor>
    <xdr:from>
      <xdr:col>3</xdr:col>
      <xdr:colOff>626745</xdr:colOff>
      <xdr:row>47</xdr:row>
      <xdr:rowOff>17145</xdr:rowOff>
    </xdr:from>
    <xdr:to>
      <xdr:col>8</xdr:col>
      <xdr:colOff>344805</xdr:colOff>
      <xdr:row>49</xdr:row>
      <xdr:rowOff>125730</xdr:rowOff>
    </xdr:to>
    <xdr:sp macro="" textlink="">
      <xdr:nvSpPr>
        <xdr:cNvPr id="5" name="WordArt 1"/>
        <xdr:cNvSpPr>
          <a:spLocks noChangeArrowheads="1" noChangeShapeType="1" noTextEdit="1"/>
        </xdr:cNvSpPr>
      </xdr:nvSpPr>
      <xdr:spPr bwMode="auto">
        <a:xfrm>
          <a:off x="1722120" y="8789670"/>
          <a:ext cx="3051810" cy="432435"/>
        </a:xfrm>
        <a:prstGeom prst="rect">
          <a:avLst/>
        </a:prstGeom>
      </xdr:spPr>
      <xdr:txBody>
        <a:bodyPr wrap="none" fromWordArt="1">
          <a:prstTxWarp prst="textCanDown">
            <a:avLst>
              <a:gd name="adj" fmla="val 33333"/>
            </a:avLst>
          </a:prstTxWarp>
        </a:bodyPr>
        <a:lstStyle/>
        <a:p>
          <a:pPr algn="ctr" rtl="0"/>
          <a:r>
            <a:rPr lang="en-US" sz="800" kern="10" spc="0">
              <a:ln w="9525">
                <a:solidFill>
                  <a:srgbClr val="000000"/>
                </a:solidFill>
                <a:round/>
                <a:headEnd/>
                <a:tailEnd/>
              </a:ln>
              <a:solidFill>
                <a:srgbClr val="000000"/>
              </a:solidFill>
              <a:effectLst/>
              <a:latin typeface="Calibri"/>
            </a:rPr>
            <a:t>Volhoubare </a:t>
          </a:r>
          <a:r>
            <a:rPr lang="en-US" sz="800" kern="10" spc="0" baseline="0">
              <a:ln w="9525">
                <a:solidFill>
                  <a:srgbClr val="000000"/>
                </a:solidFill>
                <a:round/>
                <a:headEnd/>
                <a:tailEnd/>
              </a:ln>
              <a:solidFill>
                <a:srgbClr val="000000"/>
              </a:solidFill>
              <a:effectLst/>
              <a:latin typeface="Calibri"/>
            </a:rPr>
            <a:t>Ontwikkeling</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0</xdr:row>
      <xdr:rowOff>22860</xdr:rowOff>
    </xdr:from>
    <xdr:to>
      <xdr:col>9</xdr:col>
      <xdr:colOff>213360</xdr:colOff>
      <xdr:row>0</xdr:row>
      <xdr:rowOff>205740</xdr:rowOff>
    </xdr:to>
    <xdr:sp macro="" textlink="">
      <xdr:nvSpPr>
        <xdr:cNvPr id="128004" name="AutoShape 1">
          <a:hlinkClick xmlns:r="http://schemas.openxmlformats.org/officeDocument/2006/relationships" r:id="rId1" tgtFrame="_parent"/>
        </xdr:cNvPr>
        <xdr:cNvSpPr>
          <a:spLocks noChangeArrowheads="1"/>
        </xdr:cNvSpPr>
      </xdr:nvSpPr>
      <xdr:spPr bwMode="auto">
        <a:xfrm>
          <a:off x="851916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1272540</xdr:colOff>
      <xdr:row>0</xdr:row>
      <xdr:rowOff>22860</xdr:rowOff>
    </xdr:from>
    <xdr:to>
      <xdr:col>0</xdr:col>
      <xdr:colOff>1485900</xdr:colOff>
      <xdr:row>0</xdr:row>
      <xdr:rowOff>205740</xdr:rowOff>
    </xdr:to>
    <xdr:sp macro="" textlink="">
      <xdr:nvSpPr>
        <xdr:cNvPr id="126996" name="AutoShape 1">
          <a:hlinkClick xmlns:r="http://schemas.openxmlformats.org/officeDocument/2006/relationships" r:id="rId1" tgtFrame="_parent"/>
        </xdr:cNvPr>
        <xdr:cNvSpPr>
          <a:spLocks noChangeArrowheads="1"/>
        </xdr:cNvSpPr>
      </xdr:nvSpPr>
      <xdr:spPr bwMode="auto">
        <a:xfrm>
          <a:off x="127254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1744980</xdr:colOff>
      <xdr:row>0</xdr:row>
      <xdr:rowOff>22860</xdr:rowOff>
    </xdr:from>
    <xdr:to>
      <xdr:col>0</xdr:col>
      <xdr:colOff>1958340</xdr:colOff>
      <xdr:row>0</xdr:row>
      <xdr:rowOff>205740</xdr:rowOff>
    </xdr:to>
    <xdr:sp macro="" textlink="">
      <xdr:nvSpPr>
        <xdr:cNvPr id="134148" name="AutoShape 1">
          <a:hlinkClick xmlns:r="http://schemas.openxmlformats.org/officeDocument/2006/relationships" r:id="rId1" tgtFrame="_parent"/>
        </xdr:cNvPr>
        <xdr:cNvSpPr>
          <a:spLocks noChangeArrowheads="1"/>
        </xdr:cNvSpPr>
      </xdr:nvSpPr>
      <xdr:spPr bwMode="auto">
        <a:xfrm>
          <a:off x="174498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175260</xdr:colOff>
      <xdr:row>0</xdr:row>
      <xdr:rowOff>22860</xdr:rowOff>
    </xdr:from>
    <xdr:to>
      <xdr:col>1</xdr:col>
      <xdr:colOff>388620</xdr:colOff>
      <xdr:row>0</xdr:row>
      <xdr:rowOff>205740</xdr:rowOff>
    </xdr:to>
    <xdr:sp macro="" textlink="">
      <xdr:nvSpPr>
        <xdr:cNvPr id="133124" name="AutoShape 1">
          <a:hlinkClick xmlns:r="http://schemas.openxmlformats.org/officeDocument/2006/relationships" r:id="rId1" tgtFrame="_parent"/>
        </xdr:cNvPr>
        <xdr:cNvSpPr>
          <a:spLocks noChangeArrowheads="1"/>
        </xdr:cNvSpPr>
      </xdr:nvSpPr>
      <xdr:spPr bwMode="auto">
        <a:xfrm>
          <a:off x="266700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281940</xdr:colOff>
      <xdr:row>0</xdr:row>
      <xdr:rowOff>22860</xdr:rowOff>
    </xdr:from>
    <xdr:to>
      <xdr:col>11</xdr:col>
      <xdr:colOff>495300</xdr:colOff>
      <xdr:row>0</xdr:row>
      <xdr:rowOff>205740</xdr:rowOff>
    </xdr:to>
    <xdr:sp macro="" textlink="">
      <xdr:nvSpPr>
        <xdr:cNvPr id="125960" name="AutoShape 5">
          <a:hlinkClick xmlns:r="http://schemas.openxmlformats.org/officeDocument/2006/relationships" r:id="rId1" tgtFrame="_parent"/>
        </xdr:cNvPr>
        <xdr:cNvSpPr>
          <a:spLocks noChangeArrowheads="1"/>
        </xdr:cNvSpPr>
      </xdr:nvSpPr>
      <xdr:spPr bwMode="auto">
        <a:xfrm>
          <a:off x="1176528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373380</xdr:colOff>
      <xdr:row>0</xdr:row>
      <xdr:rowOff>22860</xdr:rowOff>
    </xdr:from>
    <xdr:to>
      <xdr:col>11</xdr:col>
      <xdr:colOff>586740</xdr:colOff>
      <xdr:row>0</xdr:row>
      <xdr:rowOff>205740</xdr:rowOff>
    </xdr:to>
    <xdr:sp macro="" textlink="">
      <xdr:nvSpPr>
        <xdr:cNvPr id="132100" name="AutoShape 1">
          <a:hlinkClick xmlns:r="http://schemas.openxmlformats.org/officeDocument/2006/relationships" r:id="rId1" tgtFrame="_parent"/>
        </xdr:cNvPr>
        <xdr:cNvSpPr>
          <a:spLocks noChangeArrowheads="1"/>
        </xdr:cNvSpPr>
      </xdr:nvSpPr>
      <xdr:spPr bwMode="auto">
        <a:xfrm>
          <a:off x="1159002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160020</xdr:colOff>
      <xdr:row>0</xdr:row>
      <xdr:rowOff>22860</xdr:rowOff>
    </xdr:from>
    <xdr:to>
      <xdr:col>9</xdr:col>
      <xdr:colOff>373380</xdr:colOff>
      <xdr:row>0</xdr:row>
      <xdr:rowOff>205740</xdr:rowOff>
    </xdr:to>
    <xdr:sp macro="" textlink="">
      <xdr:nvSpPr>
        <xdr:cNvPr id="131076" name="AutoShape 1">
          <a:hlinkClick xmlns:r="http://schemas.openxmlformats.org/officeDocument/2006/relationships" r:id="rId1" tgtFrame="_parent"/>
        </xdr:cNvPr>
        <xdr:cNvSpPr>
          <a:spLocks noChangeArrowheads="1"/>
        </xdr:cNvSpPr>
      </xdr:nvSpPr>
      <xdr:spPr bwMode="auto">
        <a:xfrm>
          <a:off x="859536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480060</xdr:colOff>
      <xdr:row>0</xdr:row>
      <xdr:rowOff>22860</xdr:rowOff>
    </xdr:from>
    <xdr:to>
      <xdr:col>12</xdr:col>
      <xdr:colOff>68580</xdr:colOff>
      <xdr:row>0</xdr:row>
      <xdr:rowOff>205740</xdr:rowOff>
    </xdr:to>
    <xdr:sp macro="" textlink="">
      <xdr:nvSpPr>
        <xdr:cNvPr id="130052" name="AutoShape 1">
          <a:hlinkClick xmlns:r="http://schemas.openxmlformats.org/officeDocument/2006/relationships" r:id="rId1" tgtFrame="_parent"/>
        </xdr:cNvPr>
        <xdr:cNvSpPr>
          <a:spLocks noChangeArrowheads="1"/>
        </xdr:cNvSpPr>
      </xdr:nvSpPr>
      <xdr:spPr bwMode="auto">
        <a:xfrm>
          <a:off x="10736580" y="22860"/>
          <a:ext cx="213360" cy="182880"/>
        </a:xfrm>
        <a:prstGeom prst="leftArrow">
          <a:avLst>
            <a:gd name="adj1" fmla="val 50000"/>
            <a:gd name="adj2" fmla="val 29167"/>
          </a:avLst>
        </a:prstGeom>
        <a:solidFill>
          <a:srgbClr val="00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533400</xdr:colOff>
      <xdr:row>0</xdr:row>
      <xdr:rowOff>22860</xdr:rowOff>
    </xdr:from>
    <xdr:to>
      <xdr:col>12</xdr:col>
      <xdr:colOff>129540</xdr:colOff>
      <xdr:row>0</xdr:row>
      <xdr:rowOff>205740</xdr:rowOff>
    </xdr:to>
    <xdr:sp macro="" textlink="">
      <xdr:nvSpPr>
        <xdr:cNvPr id="129028" name="AutoShape 1">
          <a:hlinkClick xmlns:r="http://schemas.openxmlformats.org/officeDocument/2006/relationships" r:id="rId1" tgtFrame="_parent"/>
        </xdr:cNvPr>
        <xdr:cNvSpPr>
          <a:spLocks noChangeArrowheads="1"/>
        </xdr:cNvSpPr>
      </xdr:nvSpPr>
      <xdr:spPr bwMode="auto">
        <a:xfrm>
          <a:off x="10812780" y="22860"/>
          <a:ext cx="220980" cy="182880"/>
        </a:xfrm>
        <a:prstGeom prst="leftArrow">
          <a:avLst>
            <a:gd name="adj1" fmla="val 50000"/>
            <a:gd name="adj2" fmla="val 30208"/>
          </a:avLst>
        </a:prstGeom>
        <a:solidFill>
          <a:srgbClr val="00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excel\FINANSIES%202014-20152\Begroting\Begroting%202014%20-%202015\Approved%2031%20May%202014\Kareeberg%20Begroting%202014-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sheetName val="Org structure"/>
      <sheetName val="Sheet6"/>
      <sheetName val="Sheet2"/>
      <sheetName val="Korbeeltjie"/>
      <sheetName val="Table of Contents"/>
      <sheetName val="Mayoral Budget Speech"/>
      <sheetName val="Budget resolutions"/>
      <sheetName val="Table of Contents (2)"/>
      <sheetName val="Mayoral Budget Speech (2)"/>
      <sheetName val="Budget resolutions (2)"/>
      <sheetName val="Executive Summary (2)"/>
      <sheetName val="Quality certificate"/>
      <sheetName val="Quality certificate (2)"/>
      <sheetName val="Budet process overview"/>
      <sheetName val="Policies, overview &amp; amendments"/>
      <sheetName val="Rates &amp; Tariffs"/>
      <sheetName val="MFMA"/>
      <sheetName val="Sheet7 (2)"/>
      <sheetName val="Sheet7"/>
      <sheetName val="Executive Summary13-14"/>
      <sheetName val="Assessment"/>
      <sheetName val="A1-Sum"/>
      <sheetName val="A2-FinPerf SC"/>
      <sheetName val="B1-Sum"/>
      <sheetName val="B2-FinPerf SC"/>
      <sheetName val="Table A2A"/>
      <sheetName val="B2B"/>
      <sheetName val="A3-FinPerf V"/>
      <sheetName val="B3-FinPerf V"/>
      <sheetName val="Table A3A"/>
      <sheetName val="B3B"/>
      <sheetName val="B4-FinPerf RE"/>
      <sheetName val="A4-FinPerf RE "/>
      <sheetName val="A5-Capex"/>
      <sheetName val="B5-Capex"/>
      <sheetName val="Table A5A"/>
      <sheetName val="B5B"/>
      <sheetName val="A6-FinPos"/>
      <sheetName val="B6-FinPos"/>
      <sheetName val="Kontantvloei 12"/>
      <sheetName val="Balansstaat"/>
      <sheetName val="Proefbalans 2013|2014"/>
      <sheetName val="Kontantvloei 2013|2014"/>
      <sheetName val="A7-CFlow"/>
      <sheetName val="B7-Cflow"/>
      <sheetName val="Table A4"/>
      <sheetName val="Table A5 &amp; Other Calculations"/>
      <sheetName val="Table A7 Cash Flow"/>
      <sheetName val="Table A8 Recon Cash &amp; Surplus"/>
      <sheetName val="A8-ResRecon"/>
      <sheetName val="B8-ResRecon"/>
      <sheetName val="A9-Asset"/>
      <sheetName val="B9-Asset"/>
      <sheetName val="A10-SerDel"/>
      <sheetName val="B10-SerDel"/>
      <sheetName val="Key Financial Indicators"/>
      <sheetName val="St of Financial Position"/>
      <sheetName val="St of Financial Performance"/>
      <sheetName val="SA1"/>
      <sheetName val="SA2"/>
      <sheetName val="SA3"/>
      <sheetName val="SA4"/>
      <sheetName val="SA5"/>
      <sheetName val="SA6"/>
      <sheetName val="Table SA7"/>
      <sheetName val="SA8"/>
      <sheetName val="Table SA9"/>
      <sheetName val="SA10"/>
      <sheetName val=" SA11"/>
      <sheetName val="SA12a"/>
      <sheetName val="SA12b"/>
      <sheetName val="SA13"/>
      <sheetName val="SA13a"/>
      <sheetName val="SA13b"/>
      <sheetName val="SA14"/>
      <sheetName val="SA15"/>
      <sheetName val="SA16"/>
      <sheetName val="SA17"/>
      <sheetName val="SA18"/>
      <sheetName val="SA19"/>
      <sheetName val="SA20"/>
      <sheetName val="SA21"/>
      <sheetName val="SB1"/>
      <sheetName val="SA22"/>
      <sheetName val="SA23"/>
      <sheetName val="SA24"/>
      <sheetName val="SA25"/>
      <sheetName val="SA26"/>
      <sheetName val="SA27"/>
      <sheetName val="SA28"/>
      <sheetName val="SA29"/>
      <sheetName val="SA30"/>
      <sheetName val="SA32"/>
      <sheetName val="SA33"/>
      <sheetName val=" SA34a"/>
      <sheetName val="SA34b"/>
      <sheetName val="SA34c"/>
      <sheetName val="SA34d"/>
      <sheetName val="SA35"/>
      <sheetName val="SA36"/>
      <sheetName val="Table SA37"/>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9"/>
      <sheetName val="SB20"/>
      <sheetName val="Heffings"/>
      <sheetName val="St of Financial PerformanceF3"/>
      <sheetName val="SOCNA (E)"/>
      <sheetName val="Sheet5"/>
      <sheetName val="F 2.2"/>
      <sheetName val="IE Trail Balance 13|14"/>
      <sheetName val="Inkomstebegroting"/>
      <sheetName val="Uitgawebegroting"/>
      <sheetName val="Tariewe"/>
      <sheetName val="Tariewe (2)"/>
      <sheetName val="Blok tariewe"/>
      <sheetName val="Belasting"/>
      <sheetName val="Belasting (2)"/>
      <sheetName val="Meent"/>
      <sheetName val="Kapitaal"/>
      <sheetName val="Lenings"/>
      <sheetName val="Adminkoste"/>
      <sheetName val="Grootmaat"/>
      <sheetName val="Onderhoudsplan"/>
      <sheetName val="Uitgawe"/>
      <sheetName val="Uitgawe ESKOM"/>
      <sheetName val="Uitgawe2"/>
      <sheetName val="Mun verbr"/>
      <sheetName val="IOT"/>
      <sheetName val="Versekering"/>
      <sheetName val="Waardevermindering"/>
      <sheetName val="Nog"/>
      <sheetName val="Sheet1"/>
      <sheetName val="Sheet3"/>
      <sheetName val="Sheet4"/>
      <sheetName val="Sheet8"/>
      <sheetName val="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ow r="155">
          <cell r="C155">
            <v>308</v>
          </cell>
          <cell r="D155">
            <v>317</v>
          </cell>
          <cell r="E155">
            <v>255</v>
          </cell>
          <cell r="F155">
            <v>705</v>
          </cell>
          <cell r="G155">
            <v>396</v>
          </cell>
          <cell r="H155">
            <v>440</v>
          </cell>
          <cell r="I155">
            <v>471</v>
          </cell>
          <cell r="J155">
            <v>454</v>
          </cell>
          <cell r="K155">
            <v>405</v>
          </cell>
          <cell r="L155">
            <v>330</v>
          </cell>
          <cell r="M155">
            <v>1414</v>
          </cell>
          <cell r="N155">
            <v>425</v>
          </cell>
        </row>
        <row r="157">
          <cell r="C157">
            <v>242</v>
          </cell>
          <cell r="D157">
            <v>242</v>
          </cell>
          <cell r="E157">
            <v>242</v>
          </cell>
          <cell r="F157">
            <v>242</v>
          </cell>
          <cell r="G157">
            <v>242</v>
          </cell>
          <cell r="H157">
            <v>242</v>
          </cell>
          <cell r="I157">
            <v>242</v>
          </cell>
          <cell r="J157">
            <v>242</v>
          </cell>
          <cell r="K157">
            <v>242</v>
          </cell>
          <cell r="L157">
            <v>242</v>
          </cell>
          <cell r="M157">
            <v>242</v>
          </cell>
          <cell r="N157">
            <v>242</v>
          </cell>
        </row>
        <row r="159">
          <cell r="C159">
            <v>53</v>
          </cell>
          <cell r="D159">
            <v>64</v>
          </cell>
          <cell r="E159">
            <v>33</v>
          </cell>
          <cell r="F159">
            <v>84</v>
          </cell>
          <cell r="G159">
            <v>83</v>
          </cell>
          <cell r="H159">
            <v>12</v>
          </cell>
          <cell r="I159">
            <v>37</v>
          </cell>
          <cell r="J159">
            <v>59</v>
          </cell>
          <cell r="K159">
            <v>50</v>
          </cell>
          <cell r="L159">
            <v>55</v>
          </cell>
          <cell r="M159">
            <v>85</v>
          </cell>
          <cell r="N159">
            <v>115</v>
          </cell>
        </row>
        <row r="165">
          <cell r="C165">
            <v>4141323</v>
          </cell>
          <cell r="D165">
            <v>0</v>
          </cell>
          <cell r="E165">
            <v>0</v>
          </cell>
          <cell r="F165">
            <v>0</v>
          </cell>
          <cell r="G165">
            <v>0</v>
          </cell>
          <cell r="H165">
            <v>0</v>
          </cell>
          <cell r="I165">
            <v>0</v>
          </cell>
          <cell r="J165">
            <v>0</v>
          </cell>
          <cell r="K165">
            <v>5487688.7300000004</v>
          </cell>
          <cell r="L165">
            <v>0</v>
          </cell>
          <cell r="M165">
            <v>0</v>
          </cell>
          <cell r="N165">
            <v>0</v>
          </cell>
        </row>
        <row r="171">
          <cell r="C171">
            <v>154717</v>
          </cell>
          <cell r="D171">
            <v>285</v>
          </cell>
          <cell r="E171">
            <v>466</v>
          </cell>
          <cell r="F171">
            <v>2147</v>
          </cell>
          <cell r="G171">
            <v>439</v>
          </cell>
          <cell r="H171">
            <v>64086</v>
          </cell>
          <cell r="I171">
            <v>129138</v>
          </cell>
          <cell r="J171">
            <v>397</v>
          </cell>
          <cell r="K171">
            <v>392</v>
          </cell>
          <cell r="L171">
            <v>401</v>
          </cell>
          <cell r="M171">
            <v>696</v>
          </cell>
          <cell r="N171">
            <v>69228</v>
          </cell>
        </row>
        <row r="173">
          <cell r="C173">
            <v>3525</v>
          </cell>
          <cell r="D173">
            <v>3525</v>
          </cell>
          <cell r="E173">
            <v>2623</v>
          </cell>
          <cell r="F173">
            <v>8132</v>
          </cell>
          <cell r="G173">
            <v>3333</v>
          </cell>
          <cell r="H173">
            <v>3429</v>
          </cell>
          <cell r="I173">
            <v>3775</v>
          </cell>
          <cell r="J173">
            <v>5848</v>
          </cell>
          <cell r="K173">
            <v>3391</v>
          </cell>
          <cell r="L173">
            <v>2124</v>
          </cell>
          <cell r="M173">
            <v>2201</v>
          </cell>
          <cell r="N173">
            <v>2016</v>
          </cell>
        </row>
        <row r="177">
          <cell r="C177">
            <v>0</v>
          </cell>
          <cell r="D177">
            <v>0</v>
          </cell>
          <cell r="E177">
            <v>0</v>
          </cell>
          <cell r="F177">
            <v>0</v>
          </cell>
          <cell r="G177">
            <v>0</v>
          </cell>
          <cell r="H177">
            <v>0</v>
          </cell>
          <cell r="I177">
            <v>0</v>
          </cell>
          <cell r="J177">
            <v>0</v>
          </cell>
          <cell r="K177">
            <v>0</v>
          </cell>
          <cell r="L177">
            <v>0</v>
          </cell>
          <cell r="M177">
            <v>0</v>
          </cell>
          <cell r="N177">
            <v>5100</v>
          </cell>
        </row>
        <row r="179">
          <cell r="C179">
            <v>16</v>
          </cell>
          <cell r="D179">
            <v>16</v>
          </cell>
          <cell r="E179">
            <v>0</v>
          </cell>
          <cell r="F179">
            <v>16</v>
          </cell>
          <cell r="G179">
            <v>8</v>
          </cell>
          <cell r="H179">
            <v>0</v>
          </cell>
          <cell r="I179">
            <v>16</v>
          </cell>
          <cell r="J179">
            <v>16</v>
          </cell>
          <cell r="K179">
            <v>0</v>
          </cell>
          <cell r="L179">
            <v>8</v>
          </cell>
          <cell r="M179">
            <v>0</v>
          </cell>
          <cell r="N179">
            <v>4</v>
          </cell>
        </row>
        <row r="181">
          <cell r="C181">
            <v>200</v>
          </cell>
          <cell r="D181">
            <v>0</v>
          </cell>
          <cell r="E181">
            <v>0</v>
          </cell>
          <cell r="F181">
            <v>0</v>
          </cell>
          <cell r="G181">
            <v>0</v>
          </cell>
          <cell r="H181">
            <v>0</v>
          </cell>
          <cell r="I181">
            <v>0</v>
          </cell>
          <cell r="J181">
            <v>0</v>
          </cell>
          <cell r="K181">
            <v>0</v>
          </cell>
          <cell r="L181">
            <v>0</v>
          </cell>
          <cell r="M181">
            <v>0</v>
          </cell>
          <cell r="N181">
            <v>0</v>
          </cell>
        </row>
        <row r="183">
          <cell r="C183">
            <v>3294634</v>
          </cell>
          <cell r="D183">
            <v>37119</v>
          </cell>
          <cell r="E183">
            <v>35472</v>
          </cell>
          <cell r="F183">
            <v>59412</v>
          </cell>
          <cell r="G183">
            <v>3145</v>
          </cell>
          <cell r="H183">
            <v>1524752</v>
          </cell>
          <cell r="I183">
            <v>131253</v>
          </cell>
          <cell r="J183">
            <v>36640</v>
          </cell>
          <cell r="K183">
            <v>579284</v>
          </cell>
          <cell r="L183">
            <v>162332</v>
          </cell>
          <cell r="M183">
            <v>38697</v>
          </cell>
          <cell r="N183">
            <v>13405672</v>
          </cell>
        </row>
        <row r="185">
          <cell r="C185">
            <v>39</v>
          </cell>
          <cell r="D185">
            <v>0</v>
          </cell>
          <cell r="E185">
            <v>69</v>
          </cell>
          <cell r="F185">
            <v>23</v>
          </cell>
          <cell r="G185">
            <v>46</v>
          </cell>
          <cell r="H185">
            <v>0</v>
          </cell>
          <cell r="I185">
            <v>376</v>
          </cell>
          <cell r="J185">
            <v>29</v>
          </cell>
          <cell r="K185">
            <v>12</v>
          </cell>
          <cell r="L185">
            <v>25</v>
          </cell>
          <cell r="M185">
            <v>13</v>
          </cell>
          <cell r="N185">
            <v>73</v>
          </cell>
        </row>
        <row r="187">
          <cell r="C187">
            <v>46895</v>
          </cell>
          <cell r="D187">
            <v>166025</v>
          </cell>
          <cell r="E187">
            <v>154472</v>
          </cell>
          <cell r="F187">
            <v>1268424</v>
          </cell>
          <cell r="G187">
            <v>264072</v>
          </cell>
          <cell r="H187">
            <v>490096</v>
          </cell>
          <cell r="I187">
            <v>97767</v>
          </cell>
          <cell r="J187">
            <v>90646</v>
          </cell>
          <cell r="K187">
            <v>229441</v>
          </cell>
          <cell r="L187">
            <v>41540</v>
          </cell>
          <cell r="M187">
            <v>244299</v>
          </cell>
          <cell r="N187">
            <v>1431655</v>
          </cell>
        </row>
        <row r="191">
          <cell r="C191">
            <v>400</v>
          </cell>
          <cell r="D191">
            <v>0</v>
          </cell>
          <cell r="E191">
            <v>0</v>
          </cell>
          <cell r="F191">
            <v>0</v>
          </cell>
          <cell r="G191">
            <v>0</v>
          </cell>
          <cell r="H191">
            <v>0</v>
          </cell>
          <cell r="I191">
            <v>0</v>
          </cell>
          <cell r="J191">
            <v>0</v>
          </cell>
          <cell r="K191">
            <v>0</v>
          </cell>
          <cell r="L191">
            <v>0</v>
          </cell>
          <cell r="M191">
            <v>0</v>
          </cell>
          <cell r="N191">
            <v>0</v>
          </cell>
        </row>
        <row r="193">
          <cell r="C193">
            <v>0</v>
          </cell>
          <cell r="D193">
            <v>0</v>
          </cell>
          <cell r="E193">
            <v>0</v>
          </cell>
          <cell r="F193">
            <v>0</v>
          </cell>
          <cell r="G193">
            <v>0</v>
          </cell>
          <cell r="H193">
            <v>414</v>
          </cell>
          <cell r="I193">
            <v>6948</v>
          </cell>
          <cell r="J193">
            <v>1196</v>
          </cell>
          <cell r="K193">
            <v>428</v>
          </cell>
          <cell r="L193">
            <v>11</v>
          </cell>
          <cell r="M193">
            <v>0</v>
          </cell>
          <cell r="N193">
            <v>3</v>
          </cell>
        </row>
        <row r="195">
          <cell r="C195">
            <v>216</v>
          </cell>
          <cell r="D195">
            <v>200</v>
          </cell>
          <cell r="E195">
            <v>216</v>
          </cell>
          <cell r="F195">
            <v>133</v>
          </cell>
          <cell r="G195">
            <v>133</v>
          </cell>
          <cell r="H195">
            <v>83</v>
          </cell>
          <cell r="I195">
            <v>83</v>
          </cell>
          <cell r="J195">
            <v>16</v>
          </cell>
          <cell r="K195">
            <v>100</v>
          </cell>
          <cell r="L195">
            <v>100</v>
          </cell>
          <cell r="M195">
            <v>150</v>
          </cell>
          <cell r="N195">
            <v>70</v>
          </cell>
        </row>
        <row r="197">
          <cell r="C197">
            <v>300</v>
          </cell>
          <cell r="D197">
            <v>0</v>
          </cell>
          <cell r="E197">
            <v>0</v>
          </cell>
          <cell r="F197">
            <v>0</v>
          </cell>
          <cell r="G197">
            <v>0</v>
          </cell>
          <cell r="H197">
            <v>0</v>
          </cell>
          <cell r="I197">
            <v>0</v>
          </cell>
          <cell r="J197">
            <v>0</v>
          </cell>
          <cell r="K197">
            <v>0</v>
          </cell>
          <cell r="L197">
            <v>0</v>
          </cell>
          <cell r="M197">
            <v>0</v>
          </cell>
          <cell r="N197">
            <v>0</v>
          </cell>
        </row>
        <row r="199">
          <cell r="C199">
            <v>283895</v>
          </cell>
          <cell r="D199">
            <v>283076</v>
          </cell>
          <cell r="E199">
            <v>282010</v>
          </cell>
          <cell r="F199">
            <v>282531</v>
          </cell>
          <cell r="G199">
            <v>285228</v>
          </cell>
          <cell r="H199">
            <v>286863</v>
          </cell>
          <cell r="I199">
            <v>285772</v>
          </cell>
          <cell r="J199">
            <v>285478</v>
          </cell>
          <cell r="K199">
            <v>285418</v>
          </cell>
          <cell r="L199">
            <v>285838</v>
          </cell>
          <cell r="M199">
            <v>287782</v>
          </cell>
          <cell r="N199">
            <v>287919</v>
          </cell>
        </row>
        <row r="201">
          <cell r="C201">
            <v>186749</v>
          </cell>
          <cell r="D201">
            <v>172109</v>
          </cell>
          <cell r="E201">
            <v>173376</v>
          </cell>
          <cell r="F201">
            <v>179966</v>
          </cell>
          <cell r="G201">
            <v>188108</v>
          </cell>
          <cell r="H201">
            <v>492793</v>
          </cell>
          <cell r="I201">
            <v>184756</v>
          </cell>
          <cell r="J201">
            <v>174367</v>
          </cell>
          <cell r="K201">
            <v>180795</v>
          </cell>
          <cell r="L201">
            <v>183161</v>
          </cell>
          <cell r="M201">
            <v>172173</v>
          </cell>
          <cell r="N201">
            <v>190506</v>
          </cell>
        </row>
        <row r="205">
          <cell r="C205">
            <v>292</v>
          </cell>
          <cell r="D205">
            <v>111</v>
          </cell>
          <cell r="E205">
            <v>576</v>
          </cell>
          <cell r="F205">
            <v>224</v>
          </cell>
          <cell r="G205">
            <v>288</v>
          </cell>
          <cell r="H205">
            <v>173</v>
          </cell>
          <cell r="I205">
            <v>331</v>
          </cell>
          <cell r="J205">
            <v>185</v>
          </cell>
          <cell r="K205">
            <v>310</v>
          </cell>
          <cell r="L205">
            <v>205</v>
          </cell>
          <cell r="M205">
            <v>205</v>
          </cell>
          <cell r="N205">
            <v>200</v>
          </cell>
        </row>
        <row r="209">
          <cell r="C209">
            <v>632811</v>
          </cell>
          <cell r="D209">
            <v>811620</v>
          </cell>
          <cell r="E209">
            <v>681620</v>
          </cell>
          <cell r="F209">
            <v>564409</v>
          </cell>
          <cell r="G209">
            <v>632777</v>
          </cell>
          <cell r="H209">
            <v>910027</v>
          </cell>
          <cell r="I209">
            <v>647488</v>
          </cell>
          <cell r="J209">
            <v>589497</v>
          </cell>
          <cell r="K209">
            <v>582258</v>
          </cell>
          <cell r="L209">
            <v>588692</v>
          </cell>
          <cell r="M209">
            <v>519597</v>
          </cell>
          <cell r="N209">
            <v>820830</v>
          </cell>
        </row>
        <row r="215">
          <cell r="C215">
            <v>297061</v>
          </cell>
          <cell r="D215">
            <v>313578</v>
          </cell>
          <cell r="E215">
            <v>308446</v>
          </cell>
          <cell r="F215">
            <v>299874</v>
          </cell>
          <cell r="G215">
            <v>337069</v>
          </cell>
          <cell r="H215">
            <v>658715</v>
          </cell>
          <cell r="I215">
            <v>325708</v>
          </cell>
          <cell r="J215">
            <v>315314</v>
          </cell>
          <cell r="K215">
            <v>321806</v>
          </cell>
          <cell r="L215">
            <v>321594</v>
          </cell>
          <cell r="M215">
            <v>305690</v>
          </cell>
          <cell r="N215">
            <v>332822</v>
          </cell>
        </row>
        <row r="225">
          <cell r="C225">
            <v>8890</v>
          </cell>
          <cell r="D225">
            <v>24751</v>
          </cell>
          <cell r="E225">
            <v>11563</v>
          </cell>
          <cell r="F225">
            <v>13895</v>
          </cell>
          <cell r="G225">
            <v>11564</v>
          </cell>
          <cell r="H225">
            <v>11900</v>
          </cell>
          <cell r="I225">
            <v>16627</v>
          </cell>
          <cell r="J225">
            <v>11688</v>
          </cell>
          <cell r="K225">
            <v>11713</v>
          </cell>
          <cell r="L225">
            <v>11774</v>
          </cell>
          <cell r="M225">
            <v>14174</v>
          </cell>
          <cell r="N225">
            <v>32717</v>
          </cell>
        </row>
        <row r="227">
          <cell r="C227">
            <v>693</v>
          </cell>
          <cell r="D227">
            <v>228</v>
          </cell>
          <cell r="E227">
            <v>228</v>
          </cell>
          <cell r="F227">
            <v>228</v>
          </cell>
          <cell r="G227">
            <v>228</v>
          </cell>
          <cell r="H227">
            <v>228</v>
          </cell>
          <cell r="I227">
            <v>228</v>
          </cell>
          <cell r="J227">
            <v>228</v>
          </cell>
          <cell r="K227">
            <v>228</v>
          </cell>
          <cell r="L227">
            <v>228</v>
          </cell>
          <cell r="M227">
            <v>228</v>
          </cell>
          <cell r="N227">
            <v>772</v>
          </cell>
        </row>
        <row r="229">
          <cell r="C229">
            <v>74235</v>
          </cell>
          <cell r="D229">
            <v>97965</v>
          </cell>
          <cell r="E229">
            <v>72512</v>
          </cell>
          <cell r="F229">
            <v>82943</v>
          </cell>
          <cell r="G229">
            <v>89487</v>
          </cell>
          <cell r="H229">
            <v>74170</v>
          </cell>
          <cell r="I229">
            <v>79506</v>
          </cell>
          <cell r="J229">
            <v>75862</v>
          </cell>
          <cell r="K229">
            <v>88343</v>
          </cell>
          <cell r="L229">
            <v>79809</v>
          </cell>
          <cell r="M229">
            <v>89877</v>
          </cell>
          <cell r="N229">
            <v>132298</v>
          </cell>
        </row>
        <row r="231">
          <cell r="C231">
            <v>1593</v>
          </cell>
          <cell r="D231">
            <v>2085</v>
          </cell>
          <cell r="E231">
            <v>1357</v>
          </cell>
          <cell r="F231">
            <v>1441</v>
          </cell>
          <cell r="G231">
            <v>1295</v>
          </cell>
          <cell r="H231">
            <v>1295</v>
          </cell>
          <cell r="I231">
            <v>1192</v>
          </cell>
          <cell r="J231">
            <v>1314</v>
          </cell>
          <cell r="K231">
            <v>2266</v>
          </cell>
          <cell r="L231">
            <v>1319</v>
          </cell>
          <cell r="M231">
            <v>1319</v>
          </cell>
          <cell r="N231">
            <v>5061</v>
          </cell>
        </row>
        <row r="233">
          <cell r="C233">
            <v>2735</v>
          </cell>
          <cell r="D233">
            <v>0</v>
          </cell>
          <cell r="E233">
            <v>6097</v>
          </cell>
          <cell r="F233">
            <v>929</v>
          </cell>
          <cell r="G233">
            <v>0</v>
          </cell>
          <cell r="H233">
            <v>0</v>
          </cell>
          <cell r="I233">
            <v>0</v>
          </cell>
          <cell r="J233">
            <v>0</v>
          </cell>
          <cell r="K233">
            <v>0</v>
          </cell>
          <cell r="L233">
            <v>0</v>
          </cell>
          <cell r="M233">
            <v>0</v>
          </cell>
          <cell r="N233">
            <v>33452</v>
          </cell>
        </row>
        <row r="241">
          <cell r="C241">
            <v>4826</v>
          </cell>
          <cell r="D241">
            <v>5280</v>
          </cell>
          <cell r="E241">
            <v>3438</v>
          </cell>
          <cell r="F241">
            <v>4091</v>
          </cell>
          <cell r="G241">
            <v>8193</v>
          </cell>
          <cell r="H241">
            <v>3280</v>
          </cell>
          <cell r="I241">
            <v>3018</v>
          </cell>
          <cell r="J241">
            <v>3329</v>
          </cell>
          <cell r="K241">
            <v>5738</v>
          </cell>
          <cell r="L241">
            <v>6480</v>
          </cell>
          <cell r="M241">
            <v>3341</v>
          </cell>
          <cell r="N241">
            <v>44050</v>
          </cell>
        </row>
        <row r="243">
          <cell r="C243">
            <v>38552</v>
          </cell>
          <cell r="D243">
            <v>14222</v>
          </cell>
          <cell r="E243">
            <v>10175</v>
          </cell>
          <cell r="F243">
            <v>18906</v>
          </cell>
          <cell r="G243">
            <v>11049</v>
          </cell>
          <cell r="H243">
            <v>12551</v>
          </cell>
          <cell r="I243">
            <v>14764</v>
          </cell>
          <cell r="J243">
            <v>13494</v>
          </cell>
          <cell r="K243">
            <v>13994</v>
          </cell>
          <cell r="L243">
            <v>16540</v>
          </cell>
          <cell r="M243">
            <v>20198</v>
          </cell>
          <cell r="N243">
            <v>65080</v>
          </cell>
        </row>
        <row r="245">
          <cell r="C245">
            <v>16972</v>
          </cell>
          <cell r="D245">
            <v>5146</v>
          </cell>
          <cell r="E245">
            <v>11401</v>
          </cell>
          <cell r="F245">
            <v>8471</v>
          </cell>
          <cell r="G245">
            <v>10115</v>
          </cell>
          <cell r="H245">
            <v>5252</v>
          </cell>
          <cell r="I245">
            <v>6002</v>
          </cell>
          <cell r="J245">
            <v>5242</v>
          </cell>
          <cell r="K245">
            <v>6783</v>
          </cell>
          <cell r="L245">
            <v>5247</v>
          </cell>
          <cell r="M245">
            <v>5247</v>
          </cell>
          <cell r="N245">
            <v>65203</v>
          </cell>
        </row>
        <row r="247">
          <cell r="C247">
            <v>8567</v>
          </cell>
          <cell r="D247">
            <v>21303</v>
          </cell>
          <cell r="E247">
            <v>15215</v>
          </cell>
          <cell r="F247">
            <v>14690</v>
          </cell>
          <cell r="G247">
            <v>13087</v>
          </cell>
          <cell r="H247">
            <v>12198</v>
          </cell>
          <cell r="I247">
            <v>17678</v>
          </cell>
          <cell r="J247">
            <v>21718</v>
          </cell>
          <cell r="K247">
            <v>15357</v>
          </cell>
          <cell r="L247">
            <v>13380</v>
          </cell>
          <cell r="M247">
            <v>13380</v>
          </cell>
          <cell r="N247">
            <v>40996</v>
          </cell>
        </row>
        <row r="249">
          <cell r="C249">
            <v>109809</v>
          </cell>
          <cell r="D249">
            <v>140342</v>
          </cell>
          <cell r="E249">
            <v>91721</v>
          </cell>
          <cell r="F249">
            <v>109855</v>
          </cell>
          <cell r="G249">
            <v>86656</v>
          </cell>
          <cell r="H249">
            <v>86003</v>
          </cell>
          <cell r="I249">
            <v>95155</v>
          </cell>
          <cell r="J249">
            <v>86439</v>
          </cell>
          <cell r="K249">
            <v>97596</v>
          </cell>
          <cell r="L249">
            <v>86497</v>
          </cell>
          <cell r="M249">
            <v>90233</v>
          </cell>
          <cell r="N249">
            <v>725124</v>
          </cell>
        </row>
        <row r="251">
          <cell r="C251">
            <v>26627</v>
          </cell>
          <cell r="D251">
            <v>42272</v>
          </cell>
          <cell r="E251">
            <v>34179</v>
          </cell>
          <cell r="F251">
            <v>34669</v>
          </cell>
          <cell r="G251">
            <v>24781</v>
          </cell>
          <cell r="H251">
            <v>26086</v>
          </cell>
          <cell r="I251">
            <v>32170</v>
          </cell>
          <cell r="J251">
            <v>32332</v>
          </cell>
          <cell r="K251">
            <v>28535</v>
          </cell>
          <cell r="L251">
            <v>26249</v>
          </cell>
          <cell r="M251">
            <v>31152</v>
          </cell>
          <cell r="N251">
            <v>25865</v>
          </cell>
        </row>
        <row r="253">
          <cell r="C253">
            <v>6289099</v>
          </cell>
          <cell r="D253">
            <v>345699</v>
          </cell>
          <cell r="E253">
            <v>302139</v>
          </cell>
          <cell r="F253">
            <v>331965</v>
          </cell>
          <cell r="G253">
            <v>348791</v>
          </cell>
          <cell r="H253">
            <v>2502137</v>
          </cell>
          <cell r="I253">
            <v>345778</v>
          </cell>
          <cell r="J253">
            <v>286751</v>
          </cell>
          <cell r="K253">
            <v>1325967</v>
          </cell>
          <cell r="L253">
            <v>357797</v>
          </cell>
          <cell r="M253">
            <v>398079</v>
          </cell>
          <cell r="N253">
            <v>8863548</v>
          </cell>
        </row>
        <row r="255">
          <cell r="C255">
            <v>1369</v>
          </cell>
          <cell r="D255">
            <v>0</v>
          </cell>
          <cell r="E255">
            <v>4501</v>
          </cell>
          <cell r="F255">
            <v>5427</v>
          </cell>
          <cell r="G255">
            <v>6390</v>
          </cell>
          <cell r="H255">
            <v>4097</v>
          </cell>
          <cell r="I255">
            <v>5922</v>
          </cell>
          <cell r="J255">
            <v>2835</v>
          </cell>
          <cell r="K255">
            <v>6375</v>
          </cell>
          <cell r="L255">
            <v>2165</v>
          </cell>
          <cell r="M255">
            <v>2756</v>
          </cell>
          <cell r="N255">
            <v>4547</v>
          </cell>
        </row>
        <row r="257">
          <cell r="C257">
            <v>263496</v>
          </cell>
          <cell r="D257">
            <v>412407</v>
          </cell>
          <cell r="E257">
            <v>489550</v>
          </cell>
          <cell r="F257">
            <v>721902</v>
          </cell>
          <cell r="G257">
            <v>788974</v>
          </cell>
          <cell r="H257">
            <v>760575</v>
          </cell>
          <cell r="I257">
            <v>363480</v>
          </cell>
          <cell r="J257">
            <v>362621</v>
          </cell>
          <cell r="K257">
            <v>354239</v>
          </cell>
          <cell r="L257">
            <v>388381</v>
          </cell>
          <cell r="M257">
            <v>442483</v>
          </cell>
          <cell r="N257">
            <v>2679290</v>
          </cell>
        </row>
        <row r="259">
          <cell r="C259">
            <v>123694</v>
          </cell>
          <cell r="D259">
            <v>176651</v>
          </cell>
          <cell r="E259">
            <v>163493</v>
          </cell>
          <cell r="F259">
            <v>170913</v>
          </cell>
          <cell r="G259">
            <v>143159</v>
          </cell>
          <cell r="H259">
            <v>155767</v>
          </cell>
          <cell r="I259">
            <v>144078</v>
          </cell>
          <cell r="J259">
            <v>160293</v>
          </cell>
          <cell r="K259">
            <v>190338</v>
          </cell>
          <cell r="L259">
            <v>152591</v>
          </cell>
          <cell r="M259">
            <v>189763</v>
          </cell>
          <cell r="N259">
            <v>317506</v>
          </cell>
        </row>
        <row r="261">
          <cell r="C261">
            <v>30394</v>
          </cell>
          <cell r="D261">
            <v>73548</v>
          </cell>
          <cell r="E261">
            <v>69514</v>
          </cell>
          <cell r="F261">
            <v>57693</v>
          </cell>
          <cell r="G261">
            <v>63700</v>
          </cell>
          <cell r="H261">
            <v>51613</v>
          </cell>
          <cell r="I261">
            <v>73060</v>
          </cell>
          <cell r="J261">
            <v>53055</v>
          </cell>
          <cell r="K261">
            <v>86168</v>
          </cell>
          <cell r="L261">
            <v>48304</v>
          </cell>
          <cell r="M261">
            <v>58212</v>
          </cell>
          <cell r="N261">
            <v>320829</v>
          </cell>
        </row>
        <row r="263">
          <cell r="C263">
            <v>3199</v>
          </cell>
          <cell r="D263">
            <v>242</v>
          </cell>
          <cell r="E263">
            <v>250</v>
          </cell>
          <cell r="F263">
            <v>250</v>
          </cell>
          <cell r="G263">
            <v>20957</v>
          </cell>
          <cell r="H263">
            <v>4030</v>
          </cell>
          <cell r="I263">
            <v>9361</v>
          </cell>
          <cell r="J263">
            <v>9887</v>
          </cell>
          <cell r="K263">
            <v>9541</v>
          </cell>
          <cell r="L263">
            <v>250</v>
          </cell>
          <cell r="M263">
            <v>250</v>
          </cell>
          <cell r="N263">
            <v>33104</v>
          </cell>
        </row>
        <row r="265">
          <cell r="C265">
            <v>16405</v>
          </cell>
          <cell r="D265">
            <v>48614</v>
          </cell>
          <cell r="E265">
            <v>8610</v>
          </cell>
          <cell r="F265">
            <v>9210</v>
          </cell>
          <cell r="G265">
            <v>10098</v>
          </cell>
          <cell r="H265">
            <v>8641</v>
          </cell>
          <cell r="I265">
            <v>9528</v>
          </cell>
          <cell r="J265">
            <v>12324</v>
          </cell>
          <cell r="K265">
            <v>8524</v>
          </cell>
          <cell r="L265">
            <v>8544</v>
          </cell>
          <cell r="M265">
            <v>8957</v>
          </cell>
          <cell r="N265">
            <v>29921</v>
          </cell>
        </row>
        <row r="267">
          <cell r="C267">
            <v>14496</v>
          </cell>
          <cell r="D267">
            <v>8287</v>
          </cell>
          <cell r="E267">
            <v>2628</v>
          </cell>
          <cell r="F267">
            <v>3016</v>
          </cell>
          <cell r="G267">
            <v>3100</v>
          </cell>
          <cell r="H267">
            <v>3513</v>
          </cell>
          <cell r="I267">
            <v>2308</v>
          </cell>
          <cell r="J267">
            <v>2545</v>
          </cell>
          <cell r="K267">
            <v>4387</v>
          </cell>
          <cell r="L267">
            <v>2554</v>
          </cell>
          <cell r="M267">
            <v>4992</v>
          </cell>
          <cell r="N267">
            <v>4026</v>
          </cell>
        </row>
        <row r="269">
          <cell r="C269">
            <v>34452</v>
          </cell>
          <cell r="D269">
            <v>37521</v>
          </cell>
          <cell r="E269">
            <v>23220</v>
          </cell>
          <cell r="F269">
            <v>55158</v>
          </cell>
          <cell r="G269">
            <v>28576</v>
          </cell>
          <cell r="H269">
            <v>16811</v>
          </cell>
          <cell r="I269">
            <v>32508</v>
          </cell>
          <cell r="J269">
            <v>35237</v>
          </cell>
          <cell r="K269">
            <v>164095</v>
          </cell>
          <cell r="L269">
            <v>25887</v>
          </cell>
          <cell r="M269">
            <v>27354</v>
          </cell>
          <cell r="N269">
            <v>2601751</v>
          </cell>
        </row>
        <row r="271">
          <cell r="C271">
            <v>185159</v>
          </cell>
          <cell r="D271">
            <v>339597</v>
          </cell>
          <cell r="E271">
            <v>219067</v>
          </cell>
          <cell r="F271">
            <v>236763</v>
          </cell>
          <cell r="G271">
            <v>229229</v>
          </cell>
          <cell r="H271">
            <v>228092</v>
          </cell>
          <cell r="I271">
            <v>316790</v>
          </cell>
          <cell r="J271">
            <v>265796</v>
          </cell>
          <cell r="K271">
            <v>241042</v>
          </cell>
          <cell r="L271">
            <v>231710</v>
          </cell>
          <cell r="M271">
            <v>244110</v>
          </cell>
          <cell r="N271">
            <v>68227</v>
          </cell>
        </row>
        <row r="273">
          <cell r="C273">
            <v>25504</v>
          </cell>
          <cell r="D273">
            <v>4068</v>
          </cell>
          <cell r="E273">
            <v>0</v>
          </cell>
          <cell r="F273">
            <v>0</v>
          </cell>
          <cell r="G273">
            <v>0</v>
          </cell>
          <cell r="H273">
            <v>980</v>
          </cell>
          <cell r="I273">
            <v>17379</v>
          </cell>
          <cell r="J273">
            <v>0</v>
          </cell>
          <cell r="K273">
            <v>0</v>
          </cell>
          <cell r="L273">
            <v>0</v>
          </cell>
          <cell r="M273">
            <v>0</v>
          </cell>
          <cell r="N273">
            <v>9324</v>
          </cell>
        </row>
        <row r="275">
          <cell r="C275">
            <v>2798</v>
          </cell>
          <cell r="D275">
            <v>0</v>
          </cell>
          <cell r="E275">
            <v>2082</v>
          </cell>
          <cell r="F275">
            <v>107</v>
          </cell>
          <cell r="G275">
            <v>0</v>
          </cell>
          <cell r="H275">
            <v>0</v>
          </cell>
          <cell r="I275">
            <v>73</v>
          </cell>
          <cell r="J275">
            <v>307</v>
          </cell>
          <cell r="K275">
            <v>0</v>
          </cell>
          <cell r="L275">
            <v>0</v>
          </cell>
          <cell r="M275">
            <v>0</v>
          </cell>
          <cell r="N275">
            <v>17954</v>
          </cell>
        </row>
        <row r="277">
          <cell r="C277">
            <v>533</v>
          </cell>
          <cell r="D277">
            <v>0</v>
          </cell>
          <cell r="E277">
            <v>0</v>
          </cell>
          <cell r="F277">
            <v>0</v>
          </cell>
          <cell r="G277">
            <v>0</v>
          </cell>
          <cell r="H277">
            <v>0</v>
          </cell>
          <cell r="I277">
            <v>0</v>
          </cell>
          <cell r="J277">
            <v>0</v>
          </cell>
          <cell r="K277">
            <v>0</v>
          </cell>
          <cell r="L277">
            <v>0</v>
          </cell>
          <cell r="M277">
            <v>0</v>
          </cell>
          <cell r="N277">
            <v>0</v>
          </cell>
        </row>
        <row r="279">
          <cell r="C279">
            <v>25139</v>
          </cell>
          <cell r="D279">
            <v>6379</v>
          </cell>
          <cell r="E279">
            <v>7318</v>
          </cell>
          <cell r="F279">
            <v>6464</v>
          </cell>
          <cell r="G279">
            <v>7048</v>
          </cell>
          <cell r="H279">
            <v>23669</v>
          </cell>
          <cell r="I279">
            <v>5650</v>
          </cell>
          <cell r="J279">
            <v>9166</v>
          </cell>
          <cell r="K279">
            <v>6440</v>
          </cell>
          <cell r="L279">
            <v>7935</v>
          </cell>
          <cell r="M279">
            <v>7580</v>
          </cell>
          <cell r="N279">
            <v>67952</v>
          </cell>
        </row>
        <row r="281">
          <cell r="C281">
            <v>678883</v>
          </cell>
          <cell r="D281">
            <v>1147580</v>
          </cell>
          <cell r="E281">
            <v>784640</v>
          </cell>
          <cell r="F281">
            <v>578725</v>
          </cell>
          <cell r="G281">
            <v>602842</v>
          </cell>
          <cell r="H281">
            <v>594129</v>
          </cell>
          <cell r="I281">
            <v>602782</v>
          </cell>
          <cell r="J281">
            <v>616315</v>
          </cell>
          <cell r="K281">
            <v>579639</v>
          </cell>
          <cell r="L281">
            <v>569256</v>
          </cell>
          <cell r="M281">
            <v>581831</v>
          </cell>
          <cell r="N281">
            <v>1317871</v>
          </cell>
        </row>
        <row r="283">
          <cell r="C283">
            <v>63632</v>
          </cell>
          <cell r="D283">
            <v>44631</v>
          </cell>
          <cell r="E283">
            <v>27946</v>
          </cell>
          <cell r="F283">
            <v>47593</v>
          </cell>
          <cell r="G283">
            <v>44047</v>
          </cell>
          <cell r="H283">
            <v>85921</v>
          </cell>
          <cell r="I283">
            <v>22719</v>
          </cell>
          <cell r="J283">
            <v>42364</v>
          </cell>
          <cell r="K283">
            <v>31529</v>
          </cell>
          <cell r="L283">
            <v>27233</v>
          </cell>
          <cell r="M283">
            <v>22098</v>
          </cell>
          <cell r="N283">
            <v>15638</v>
          </cell>
        </row>
        <row r="285">
          <cell r="C285">
            <v>62224</v>
          </cell>
          <cell r="D285">
            <v>93227</v>
          </cell>
          <cell r="E285">
            <v>65662</v>
          </cell>
          <cell r="F285">
            <v>73256</v>
          </cell>
          <cell r="G285">
            <v>78859</v>
          </cell>
          <cell r="H285">
            <v>79975</v>
          </cell>
          <cell r="I285">
            <v>82185</v>
          </cell>
          <cell r="J285">
            <v>74831</v>
          </cell>
          <cell r="K285">
            <v>90160</v>
          </cell>
          <cell r="L285">
            <v>93584</v>
          </cell>
          <cell r="M285">
            <v>66362</v>
          </cell>
          <cell r="N285">
            <v>-61285</v>
          </cell>
        </row>
        <row r="287">
          <cell r="C287">
            <v>16882</v>
          </cell>
          <cell r="D287">
            <v>35803</v>
          </cell>
          <cell r="E287">
            <v>16682</v>
          </cell>
          <cell r="F287">
            <v>41027</v>
          </cell>
          <cell r="G287">
            <v>22017</v>
          </cell>
          <cell r="H287">
            <v>26171</v>
          </cell>
          <cell r="I287">
            <v>34975</v>
          </cell>
          <cell r="J287">
            <v>17248</v>
          </cell>
          <cell r="K287">
            <v>17260</v>
          </cell>
          <cell r="L287">
            <v>42975</v>
          </cell>
          <cell r="M287">
            <v>33831</v>
          </cell>
          <cell r="N287">
            <v>62485</v>
          </cell>
        </row>
      </sheetData>
      <sheetData sheetId="124">
        <row r="25">
          <cell r="HV25">
            <v>19308411.940000001</v>
          </cell>
          <cell r="HW25">
            <v>2904</v>
          </cell>
          <cell r="HX25">
            <v>9629011.7300000004</v>
          </cell>
          <cell r="HY25">
            <v>422392</v>
          </cell>
          <cell r="HZ25">
            <v>43922</v>
          </cell>
          <cell r="IA25">
            <v>4525332</v>
          </cell>
          <cell r="IB25">
            <v>300</v>
          </cell>
          <cell r="IC25">
            <v>0</v>
          </cell>
          <cell r="ID25">
            <v>0</v>
          </cell>
          <cell r="IE25">
            <v>5920</v>
          </cell>
          <cell r="IF25">
            <v>730</v>
          </cell>
          <cell r="IG25">
            <v>0</v>
          </cell>
          <cell r="IH25">
            <v>5100</v>
          </cell>
          <cell r="II25">
            <v>200</v>
          </cell>
          <cell r="IJ25">
            <v>9000</v>
          </cell>
          <cell r="IK25">
            <v>3100</v>
          </cell>
          <cell r="IL25">
            <v>0</v>
          </cell>
          <cell r="IM25">
            <v>0</v>
          </cell>
          <cell r="IN25">
            <v>705</v>
          </cell>
          <cell r="IQ25">
            <v>0</v>
          </cell>
          <cell r="IT25">
            <v>100</v>
          </cell>
          <cell r="IU25">
            <v>400</v>
          </cell>
          <cell r="IV25">
            <v>1500</v>
          </cell>
          <cell r="IX25">
            <v>7981626.2741500009</v>
          </cell>
          <cell r="IY25">
            <v>0</v>
          </cell>
          <cell r="IZ25">
            <v>0</v>
          </cell>
          <cell r="JA25">
            <v>4137677</v>
          </cell>
          <cell r="JB25">
            <v>0</v>
          </cell>
          <cell r="JC25">
            <v>2478859</v>
          </cell>
          <cell r="JD25">
            <v>3421810</v>
          </cell>
        </row>
        <row r="39">
          <cell r="HV39">
            <v>-21697748.940000001</v>
          </cell>
          <cell r="HW39">
            <v>-3745</v>
          </cell>
          <cell r="HY39">
            <v>-95064</v>
          </cell>
          <cell r="HZ39">
            <v>-249525</v>
          </cell>
          <cell r="IA39">
            <v>-8027398</v>
          </cell>
          <cell r="IB39">
            <v>-55852</v>
          </cell>
          <cell r="IC39">
            <v>-533</v>
          </cell>
          <cell r="ID39">
            <v>-2088246</v>
          </cell>
          <cell r="IE39">
            <v>-181256</v>
          </cell>
          <cell r="IF39">
            <v>-1037007</v>
          </cell>
          <cell r="IG39">
            <v>-151081</v>
          </cell>
          <cell r="IH39">
            <v>-207569</v>
          </cell>
          <cell r="II39">
            <v>-364917</v>
          </cell>
          <cell r="IJ39">
            <v>-91321</v>
          </cell>
          <cell r="IK39">
            <v>-23321</v>
          </cell>
          <cell r="IL39">
            <v>-21537</v>
          </cell>
          <cell r="IM39">
            <v>-43213</v>
          </cell>
          <cell r="IN39">
            <v>-46384</v>
          </cell>
          <cell r="IQ39">
            <v>-57255</v>
          </cell>
          <cell r="IT39">
            <v>-1805430</v>
          </cell>
          <cell r="IU39">
            <v>-986089.98</v>
          </cell>
          <cell r="IV39">
            <v>-179376</v>
          </cell>
          <cell r="IX39">
            <v>-180740</v>
          </cell>
          <cell r="IY39">
            <v>-8654493.0199999996</v>
          </cell>
          <cell r="IZ39">
            <v>-475351</v>
          </cell>
          <cell r="JA39">
            <v>-799040</v>
          </cell>
          <cell r="JB39">
            <v>-367356</v>
          </cell>
          <cell r="JC39">
            <v>-2805582</v>
          </cell>
          <cell r="JD39">
            <v>-3082570</v>
          </cell>
        </row>
      </sheetData>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FF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1"/>
  <sheetViews>
    <sheetView topLeftCell="A26" workbookViewId="0"/>
  </sheetViews>
  <sheetFormatPr defaultRowHeight="12.75" x14ac:dyDescent="0.2"/>
  <cols>
    <col min="7" max="7" width="21.5703125" bestFit="1" customWidth="1"/>
  </cols>
  <sheetData>
    <row r="1" spans="1:12" ht="34.5" x14ac:dyDescent="0.45">
      <c r="A1" s="278"/>
      <c r="B1" s="281"/>
      <c r="C1" s="281"/>
      <c r="D1" s="280"/>
      <c r="E1" s="280"/>
      <c r="F1" s="280"/>
      <c r="G1" s="282" t="s">
        <v>375</v>
      </c>
      <c r="H1" s="280"/>
      <c r="I1" s="280"/>
      <c r="J1" s="280"/>
      <c r="K1" s="280"/>
      <c r="L1" s="280"/>
    </row>
    <row r="2" spans="1:12" ht="15" x14ac:dyDescent="0.2">
      <c r="A2" s="278"/>
      <c r="B2" s="284"/>
      <c r="C2" s="284"/>
      <c r="D2" s="283"/>
      <c r="E2" s="280"/>
      <c r="F2" s="284"/>
      <c r="G2" s="280"/>
      <c r="H2" s="280"/>
      <c r="I2" s="280"/>
      <c r="J2" s="280"/>
      <c r="K2" s="280"/>
      <c r="L2" s="280"/>
    </row>
    <row r="3" spans="1:12" x14ac:dyDescent="0.2">
      <c r="A3" s="278"/>
      <c r="B3" s="279"/>
      <c r="C3" s="279"/>
      <c r="D3" s="280"/>
      <c r="E3" s="280"/>
      <c r="F3" s="280"/>
      <c r="G3" s="280"/>
      <c r="H3" s="280"/>
      <c r="I3" s="280"/>
      <c r="J3" s="280"/>
      <c r="K3" s="280"/>
      <c r="L3" s="280"/>
    </row>
    <row r="4" spans="1:12" ht="34.5" x14ac:dyDescent="0.45">
      <c r="A4" s="278"/>
      <c r="B4" s="281"/>
      <c r="C4" s="281"/>
      <c r="D4" s="280"/>
      <c r="E4" s="280"/>
      <c r="F4" s="280"/>
      <c r="G4" s="282" t="s">
        <v>387</v>
      </c>
      <c r="H4" s="280"/>
      <c r="I4" s="280"/>
      <c r="J4" s="280"/>
      <c r="K4" s="280"/>
      <c r="L4" s="280"/>
    </row>
    <row r="5" spans="1:12" x14ac:dyDescent="0.2">
      <c r="A5" s="278"/>
      <c r="B5" s="279"/>
      <c r="C5" s="279"/>
      <c r="D5" s="283"/>
      <c r="E5" s="280"/>
      <c r="F5" s="280"/>
      <c r="G5" s="280"/>
      <c r="H5" s="280"/>
      <c r="I5" s="280"/>
      <c r="J5" s="280"/>
      <c r="K5" s="280"/>
      <c r="L5" s="280"/>
    </row>
    <row r="6" spans="1:12" ht="34.5" x14ac:dyDescent="0.45">
      <c r="A6" s="278"/>
      <c r="B6" s="281"/>
      <c r="C6" s="281"/>
      <c r="D6" s="280"/>
      <c r="E6" s="280"/>
      <c r="F6" s="280"/>
      <c r="G6" s="282" t="s">
        <v>388</v>
      </c>
      <c r="H6" s="280"/>
      <c r="I6" s="280"/>
      <c r="J6" s="280"/>
      <c r="K6" s="280"/>
      <c r="L6" s="280"/>
    </row>
    <row r="7" spans="1:12" x14ac:dyDescent="0.2">
      <c r="A7" s="278"/>
      <c r="B7" s="279"/>
      <c r="C7" s="279"/>
      <c r="D7" s="283"/>
      <c r="E7" s="280"/>
      <c r="F7" s="280"/>
      <c r="G7" s="280"/>
      <c r="H7" s="280"/>
      <c r="I7" s="280"/>
      <c r="J7" s="280"/>
      <c r="K7" s="280"/>
      <c r="L7" s="280"/>
    </row>
    <row r="8" spans="1:12" ht="27" x14ac:dyDescent="0.35">
      <c r="A8" s="278"/>
      <c r="B8" s="284"/>
      <c r="C8" s="284"/>
      <c r="D8" s="283"/>
      <c r="E8" s="280"/>
      <c r="F8" s="280"/>
      <c r="G8" s="291" t="s">
        <v>389</v>
      </c>
      <c r="H8" s="280"/>
      <c r="I8" s="280"/>
      <c r="J8" s="280"/>
      <c r="K8" s="280"/>
      <c r="L8" s="280"/>
    </row>
    <row r="9" spans="1:12" ht="22.5" x14ac:dyDescent="0.3">
      <c r="A9" s="278"/>
      <c r="B9" s="285"/>
      <c r="C9" s="285"/>
      <c r="D9" s="283"/>
      <c r="E9" s="280"/>
      <c r="F9" s="280"/>
      <c r="G9" s="286"/>
      <c r="H9" s="280"/>
      <c r="I9" s="280"/>
      <c r="J9" s="280"/>
      <c r="K9" s="280"/>
      <c r="L9" s="280"/>
    </row>
    <row r="10" spans="1:12" ht="22.5" x14ac:dyDescent="0.3">
      <c r="A10" s="278"/>
      <c r="B10" s="285"/>
      <c r="C10" s="285"/>
      <c r="D10" s="283"/>
      <c r="E10" s="280"/>
      <c r="F10" s="280"/>
      <c r="G10" s="286"/>
      <c r="H10" s="280"/>
      <c r="I10" s="280"/>
      <c r="J10" s="280"/>
      <c r="K10" s="280"/>
      <c r="L10" s="280"/>
    </row>
    <row r="11" spans="1:12" ht="15" x14ac:dyDescent="0.2">
      <c r="A11" s="278"/>
      <c r="B11" s="284"/>
      <c r="C11" s="284"/>
      <c r="D11" s="283"/>
      <c r="E11" s="280"/>
      <c r="F11" s="280"/>
      <c r="G11" s="280"/>
      <c r="H11" s="280"/>
      <c r="I11" s="280"/>
      <c r="J11" s="280"/>
      <c r="K11" s="280"/>
      <c r="L11" s="280"/>
    </row>
    <row r="12" spans="1:12" ht="15" x14ac:dyDescent="0.2">
      <c r="A12" s="278"/>
      <c r="B12" s="284"/>
      <c r="C12" s="284"/>
      <c r="D12" s="283"/>
      <c r="E12" s="280"/>
      <c r="F12" s="280"/>
      <c r="G12" s="280"/>
      <c r="H12" s="280"/>
      <c r="I12" s="280"/>
      <c r="J12" s="280"/>
      <c r="K12" s="280"/>
      <c r="L12" s="280"/>
    </row>
    <row r="13" spans="1:12" ht="15" x14ac:dyDescent="0.2">
      <c r="A13" s="278"/>
      <c r="B13" s="284"/>
      <c r="C13" s="284"/>
      <c r="D13" s="283"/>
      <c r="E13" s="280"/>
      <c r="F13" s="284"/>
      <c r="G13" s="280"/>
      <c r="H13" s="280"/>
      <c r="I13" s="280"/>
      <c r="J13" s="280"/>
      <c r="K13" s="280"/>
      <c r="L13" s="280"/>
    </row>
    <row r="14" spans="1:12" ht="18" x14ac:dyDescent="0.25">
      <c r="A14" s="278"/>
      <c r="B14" s="285"/>
      <c r="C14" s="285"/>
      <c r="D14" s="283"/>
      <c r="E14" s="280"/>
      <c r="F14" s="280"/>
      <c r="G14" s="287" t="s">
        <v>376</v>
      </c>
      <c r="H14" s="280"/>
      <c r="I14" s="280"/>
      <c r="J14" s="280"/>
      <c r="K14" s="280"/>
      <c r="L14" s="280"/>
    </row>
    <row r="15" spans="1:12" ht="15" x14ac:dyDescent="0.2">
      <c r="A15" s="278"/>
      <c r="B15" s="284"/>
      <c r="C15" s="284"/>
      <c r="D15" s="283"/>
      <c r="E15" s="280"/>
      <c r="F15" s="279"/>
      <c r="G15" s="288"/>
      <c r="H15" s="280"/>
      <c r="I15" s="280"/>
      <c r="J15" s="280"/>
      <c r="K15" s="280"/>
      <c r="L15" s="280"/>
    </row>
    <row r="16" spans="1:12" ht="15.75" x14ac:dyDescent="0.25">
      <c r="A16" s="278"/>
      <c r="B16" s="284"/>
      <c r="C16" s="284"/>
      <c r="D16" s="283"/>
      <c r="E16" s="280"/>
      <c r="F16" s="279"/>
      <c r="G16" s="289" t="s">
        <v>377</v>
      </c>
      <c r="H16" s="280"/>
      <c r="I16" s="280"/>
      <c r="J16" s="280"/>
      <c r="K16" s="280"/>
      <c r="L16" s="280"/>
    </row>
    <row r="17" spans="1:12" x14ac:dyDescent="0.2">
      <c r="A17" s="278"/>
      <c r="B17" s="285"/>
      <c r="C17" s="285"/>
      <c r="D17" s="283"/>
      <c r="E17" s="280"/>
      <c r="F17" s="279"/>
      <c r="G17" s="288"/>
      <c r="H17" s="280"/>
      <c r="I17" s="280"/>
      <c r="J17" s="280"/>
      <c r="K17" s="280"/>
      <c r="L17" s="280"/>
    </row>
    <row r="18" spans="1:12" x14ac:dyDescent="0.2">
      <c r="A18" s="278"/>
      <c r="B18" s="285"/>
      <c r="C18" s="285"/>
      <c r="D18" s="283"/>
      <c r="E18" s="280"/>
      <c r="F18" s="279"/>
      <c r="G18" s="280"/>
      <c r="H18" s="280"/>
      <c r="I18" s="280"/>
      <c r="J18" s="280"/>
      <c r="K18" s="280"/>
      <c r="L18" s="280"/>
    </row>
    <row r="19" spans="1:12" ht="18" x14ac:dyDescent="0.25">
      <c r="A19" s="278"/>
      <c r="B19" s="284"/>
      <c r="C19" s="284"/>
      <c r="D19" s="283"/>
      <c r="E19" s="280"/>
      <c r="F19" s="279"/>
      <c r="G19" s="287" t="s">
        <v>378</v>
      </c>
      <c r="H19" s="280"/>
      <c r="I19" s="280"/>
      <c r="J19" s="280"/>
      <c r="K19" s="280"/>
      <c r="L19" s="280"/>
    </row>
    <row r="20" spans="1:12" ht="15" x14ac:dyDescent="0.2">
      <c r="A20" s="278"/>
      <c r="B20" s="284"/>
      <c r="C20" s="284"/>
      <c r="D20" s="283"/>
      <c r="E20" s="280"/>
      <c r="F20" s="279"/>
      <c r="G20" s="288"/>
      <c r="H20" s="280"/>
      <c r="I20" s="280"/>
      <c r="J20" s="280"/>
      <c r="K20" s="280"/>
      <c r="L20" s="280"/>
    </row>
    <row r="21" spans="1:12" ht="15.75" x14ac:dyDescent="0.25">
      <c r="A21" s="278"/>
      <c r="B21" s="284"/>
      <c r="C21" s="284"/>
      <c r="D21" s="283"/>
      <c r="E21" s="280"/>
      <c r="F21" s="279"/>
      <c r="G21" s="289" t="s">
        <v>379</v>
      </c>
      <c r="H21" s="280"/>
      <c r="I21" s="280"/>
      <c r="J21" s="280"/>
      <c r="K21" s="280"/>
      <c r="L21" s="280"/>
    </row>
    <row r="22" spans="1:12" ht="15" x14ac:dyDescent="0.25">
      <c r="A22" s="278"/>
      <c r="B22" s="285"/>
      <c r="C22" s="285"/>
      <c r="D22" s="283"/>
      <c r="E22" s="280"/>
      <c r="F22" s="279"/>
      <c r="G22" s="289" t="s">
        <v>380</v>
      </c>
      <c r="H22" s="280"/>
      <c r="I22" s="280"/>
      <c r="J22" s="280"/>
      <c r="K22" s="280"/>
      <c r="L22" s="280"/>
    </row>
    <row r="23" spans="1:12" ht="15" x14ac:dyDescent="0.25">
      <c r="A23" s="278"/>
      <c r="B23" s="285"/>
      <c r="C23" s="285"/>
      <c r="D23" s="283"/>
      <c r="E23" s="280"/>
      <c r="F23" s="279"/>
      <c r="G23" s="289" t="s">
        <v>381</v>
      </c>
      <c r="H23" s="280"/>
      <c r="I23" s="280"/>
      <c r="J23" s="280"/>
      <c r="K23" s="280"/>
      <c r="L23" s="280"/>
    </row>
    <row r="24" spans="1:12" ht="15" x14ac:dyDescent="0.25">
      <c r="A24" s="278"/>
      <c r="B24" s="285"/>
      <c r="C24" s="285"/>
      <c r="D24" s="283"/>
      <c r="E24" s="280"/>
      <c r="F24" s="279"/>
      <c r="G24" s="289" t="s">
        <v>382</v>
      </c>
      <c r="H24" s="280"/>
      <c r="I24" s="280"/>
      <c r="J24" s="280"/>
      <c r="K24" s="280"/>
      <c r="L24" s="280"/>
    </row>
    <row r="25" spans="1:12" ht="15" x14ac:dyDescent="0.25">
      <c r="A25" s="278"/>
      <c r="B25" s="285"/>
      <c r="C25" s="285"/>
      <c r="D25" s="283"/>
      <c r="E25" s="280"/>
      <c r="F25" s="279"/>
      <c r="G25" s="289" t="s">
        <v>383</v>
      </c>
      <c r="H25" s="280"/>
      <c r="I25" s="280"/>
      <c r="J25" s="280"/>
      <c r="K25" s="280"/>
      <c r="L25" s="280"/>
    </row>
    <row r="26" spans="1:12" x14ac:dyDescent="0.2">
      <c r="A26" s="278"/>
      <c r="B26" s="285"/>
      <c r="C26" s="285"/>
      <c r="D26" s="283"/>
      <c r="E26" s="280"/>
      <c r="F26" s="279"/>
      <c r="G26" s="279"/>
      <c r="H26" s="280"/>
      <c r="I26" s="280"/>
      <c r="J26" s="280"/>
      <c r="K26" s="280"/>
      <c r="L26" s="280"/>
    </row>
    <row r="27" spans="1:12" x14ac:dyDescent="0.2">
      <c r="A27" s="278"/>
      <c r="B27" s="285"/>
      <c r="C27" s="285"/>
      <c r="D27" s="283"/>
      <c r="E27" s="280"/>
      <c r="F27" s="280"/>
      <c r="G27" s="279"/>
      <c r="H27" s="280"/>
      <c r="I27" s="280"/>
      <c r="J27" s="280"/>
      <c r="K27" s="280"/>
      <c r="L27" s="280"/>
    </row>
    <row r="28" spans="1:12" x14ac:dyDescent="0.2">
      <c r="A28" s="278"/>
      <c r="B28" s="285"/>
      <c r="C28" s="285"/>
      <c r="D28" s="283"/>
      <c r="E28" s="280"/>
      <c r="F28" s="280"/>
      <c r="G28" s="279"/>
      <c r="H28" s="280"/>
      <c r="I28" s="280"/>
      <c r="J28" s="280"/>
      <c r="K28" s="280"/>
      <c r="L28" s="280"/>
    </row>
    <row r="29" spans="1:12" x14ac:dyDescent="0.2">
      <c r="A29" s="278"/>
      <c r="B29" s="285"/>
      <c r="C29" s="285"/>
      <c r="D29" s="283"/>
      <c r="E29" s="280"/>
      <c r="F29" s="280"/>
      <c r="G29" s="279"/>
      <c r="H29" s="280"/>
      <c r="I29" s="280"/>
      <c r="J29" s="280"/>
      <c r="K29" s="280"/>
      <c r="L29" s="280"/>
    </row>
    <row r="30" spans="1:12" x14ac:dyDescent="0.2">
      <c r="A30" s="278"/>
      <c r="B30" s="285"/>
      <c r="C30" s="285"/>
      <c r="D30" s="283"/>
      <c r="E30" s="280"/>
      <c r="F30" s="280"/>
      <c r="G30" s="279"/>
      <c r="H30" s="280"/>
      <c r="I30" s="280"/>
      <c r="J30" s="280"/>
      <c r="K30" s="280"/>
      <c r="L30" s="280"/>
    </row>
    <row r="31" spans="1:12" x14ac:dyDescent="0.2">
      <c r="A31" s="278"/>
      <c r="B31" s="285"/>
      <c r="C31" s="285"/>
      <c r="D31" s="283"/>
      <c r="E31" s="280"/>
      <c r="F31" s="280"/>
      <c r="G31" s="279"/>
      <c r="H31" s="280"/>
      <c r="I31" s="280"/>
      <c r="J31" s="280"/>
      <c r="K31" s="280"/>
      <c r="L31" s="280"/>
    </row>
    <row r="32" spans="1:12" x14ac:dyDescent="0.2">
      <c r="A32" s="278"/>
      <c r="B32" s="285"/>
      <c r="C32" s="285"/>
      <c r="D32" s="283"/>
      <c r="E32" s="280"/>
      <c r="F32" s="280"/>
      <c r="G32" s="280"/>
      <c r="H32" s="280"/>
      <c r="I32" s="280"/>
      <c r="J32" s="280"/>
      <c r="K32" s="280"/>
      <c r="L32" s="280"/>
    </row>
    <row r="33" spans="1:12" x14ac:dyDescent="0.2">
      <c r="A33" s="278"/>
      <c r="B33" s="285"/>
      <c r="C33" s="285"/>
      <c r="D33" s="283"/>
      <c r="E33" s="280"/>
      <c r="F33" s="280"/>
      <c r="G33" s="280"/>
      <c r="H33" s="280"/>
      <c r="I33" s="280"/>
      <c r="J33" s="280"/>
      <c r="K33" s="280"/>
      <c r="L33" s="280"/>
    </row>
    <row r="34" spans="1:12" x14ac:dyDescent="0.2">
      <c r="A34" s="278"/>
      <c r="B34" s="285"/>
      <c r="C34" s="285"/>
      <c r="D34" s="283"/>
      <c r="E34" s="280"/>
      <c r="F34" s="280"/>
      <c r="G34" s="280"/>
      <c r="H34" s="280"/>
      <c r="I34" s="280"/>
      <c r="J34" s="280"/>
      <c r="K34" s="280"/>
      <c r="L34" s="280"/>
    </row>
    <row r="35" spans="1:12" x14ac:dyDescent="0.2">
      <c r="A35" s="278"/>
      <c r="B35" s="285"/>
      <c r="C35" s="285"/>
      <c r="D35" s="283"/>
      <c r="E35" s="280"/>
      <c r="F35" s="280"/>
      <c r="G35" s="280"/>
      <c r="H35" s="280"/>
      <c r="I35" s="280"/>
      <c r="J35" s="280"/>
      <c r="K35" s="280"/>
      <c r="L35" s="280"/>
    </row>
    <row r="36" spans="1:12" x14ac:dyDescent="0.2">
      <c r="A36" s="278"/>
      <c r="B36" s="285"/>
      <c r="C36" s="285"/>
      <c r="D36" s="283"/>
      <c r="E36" s="280"/>
      <c r="F36" s="280"/>
      <c r="G36" s="280"/>
      <c r="H36" s="280"/>
      <c r="I36" s="280"/>
      <c r="J36" s="280"/>
      <c r="K36" s="280"/>
      <c r="L36" s="280"/>
    </row>
    <row r="37" spans="1:12" x14ac:dyDescent="0.2">
      <c r="A37" s="278"/>
      <c r="B37" s="285"/>
      <c r="C37" s="285"/>
      <c r="D37" s="283"/>
      <c r="E37" s="280"/>
      <c r="F37" s="280"/>
      <c r="G37" s="280"/>
      <c r="H37" s="280"/>
      <c r="I37" s="280"/>
      <c r="J37" s="280"/>
      <c r="K37" s="280"/>
      <c r="L37" s="280"/>
    </row>
    <row r="38" spans="1:12" x14ac:dyDescent="0.2">
      <c r="A38" s="278"/>
      <c r="B38" s="285"/>
      <c r="C38" s="285"/>
      <c r="D38" s="283"/>
      <c r="E38" s="280"/>
      <c r="F38" s="280"/>
      <c r="G38" s="280"/>
      <c r="H38" s="280"/>
      <c r="I38" s="280"/>
      <c r="J38" s="280"/>
      <c r="K38" s="280"/>
      <c r="L38" s="280"/>
    </row>
    <row r="39" spans="1:12" x14ac:dyDescent="0.2">
      <c r="A39" s="278"/>
      <c r="B39" s="285"/>
      <c r="C39" s="285"/>
      <c r="D39" s="283"/>
      <c r="E39" s="280"/>
      <c r="F39" s="280"/>
      <c r="G39" s="280"/>
      <c r="H39" s="280"/>
      <c r="I39" s="280"/>
      <c r="J39" s="280"/>
      <c r="K39" s="280"/>
      <c r="L39" s="280"/>
    </row>
    <row r="40" spans="1:12" x14ac:dyDescent="0.2">
      <c r="A40" s="278"/>
      <c r="B40" s="285"/>
      <c r="C40" s="285"/>
      <c r="D40" s="283"/>
      <c r="E40" s="280"/>
      <c r="F40" s="280"/>
      <c r="G40" s="280"/>
      <c r="H40" s="280"/>
      <c r="I40" s="280"/>
      <c r="J40" s="280"/>
      <c r="K40" s="280"/>
      <c r="L40" s="280"/>
    </row>
    <row r="41" spans="1:12" x14ac:dyDescent="0.2">
      <c r="A41" s="278"/>
      <c r="B41" s="285"/>
      <c r="C41" s="285"/>
      <c r="D41" s="283"/>
      <c r="E41" s="280"/>
      <c r="F41" s="280"/>
      <c r="G41" s="280"/>
      <c r="H41" s="280"/>
      <c r="I41" s="280"/>
      <c r="J41" s="280"/>
      <c r="K41" s="280"/>
      <c r="L41" s="280"/>
    </row>
    <row r="42" spans="1:12" x14ac:dyDescent="0.2">
      <c r="A42" s="278"/>
      <c r="B42" s="285"/>
      <c r="C42" s="285"/>
      <c r="D42" s="283"/>
      <c r="E42" s="280"/>
      <c r="F42" s="280"/>
      <c r="G42" s="280"/>
      <c r="H42" s="280"/>
      <c r="I42" s="280"/>
      <c r="J42" s="280"/>
      <c r="K42" s="280"/>
      <c r="L42" s="280"/>
    </row>
    <row r="43" spans="1:12" x14ac:dyDescent="0.2">
      <c r="A43" s="278"/>
      <c r="B43" s="285"/>
      <c r="C43" s="285"/>
      <c r="D43" s="283"/>
      <c r="E43" s="280"/>
      <c r="F43" s="280"/>
      <c r="G43" s="280"/>
      <c r="H43" s="280"/>
      <c r="I43" s="280"/>
      <c r="J43" s="280"/>
      <c r="K43" s="280"/>
      <c r="L43" s="280"/>
    </row>
    <row r="44" spans="1:12" x14ac:dyDescent="0.2">
      <c r="A44" s="278"/>
      <c r="B44" s="285"/>
      <c r="C44" s="285"/>
      <c r="D44" s="283"/>
      <c r="E44" s="280"/>
      <c r="F44" s="280"/>
      <c r="G44" s="280"/>
      <c r="H44" s="280"/>
      <c r="I44" s="280"/>
      <c r="J44" s="280"/>
      <c r="K44" s="280"/>
      <c r="L44" s="280"/>
    </row>
    <row r="45" spans="1:12" x14ac:dyDescent="0.2">
      <c r="A45" s="278"/>
      <c r="B45" s="285"/>
      <c r="C45" s="285"/>
      <c r="D45" s="283"/>
      <c r="E45" s="280"/>
      <c r="F45" s="280"/>
      <c r="G45" s="280"/>
      <c r="H45" s="280"/>
      <c r="I45" s="280"/>
      <c r="J45" s="280"/>
      <c r="K45" s="280"/>
      <c r="L45" s="280"/>
    </row>
    <row r="46" spans="1:12" x14ac:dyDescent="0.2">
      <c r="A46" s="278"/>
      <c r="B46" s="285"/>
      <c r="C46" s="285"/>
      <c r="D46" s="283"/>
      <c r="E46" s="280"/>
      <c r="F46" s="280"/>
      <c r="G46" s="280"/>
      <c r="H46" s="280"/>
      <c r="I46" s="280"/>
      <c r="J46" s="280"/>
      <c r="K46" s="280"/>
      <c r="L46" s="280"/>
    </row>
    <row r="47" spans="1:12" x14ac:dyDescent="0.2">
      <c r="A47" s="278"/>
      <c r="B47" s="285"/>
      <c r="C47" s="285"/>
      <c r="D47" s="283"/>
      <c r="E47" s="280"/>
      <c r="F47" s="280"/>
      <c r="G47" s="280"/>
      <c r="H47" s="280"/>
      <c r="I47" s="280"/>
      <c r="J47" s="280"/>
      <c r="K47" s="280"/>
      <c r="L47" s="280"/>
    </row>
    <row r="48" spans="1:12" x14ac:dyDescent="0.2">
      <c r="A48" s="278"/>
      <c r="B48" s="285"/>
      <c r="C48" s="285"/>
      <c r="D48" s="283"/>
      <c r="E48" s="280"/>
      <c r="F48" s="280"/>
      <c r="G48" s="280"/>
      <c r="H48" s="280"/>
      <c r="I48" s="280"/>
      <c r="J48" s="280"/>
      <c r="K48" s="280"/>
      <c r="L48" s="280"/>
    </row>
    <row r="49" spans="1:12" x14ac:dyDescent="0.2">
      <c r="A49" s="278"/>
      <c r="B49" s="285"/>
      <c r="C49" s="285"/>
      <c r="D49" s="283"/>
      <c r="E49" s="280"/>
      <c r="F49" s="280"/>
      <c r="G49" s="280"/>
      <c r="H49" s="280"/>
      <c r="I49" s="280"/>
      <c r="J49" s="280"/>
      <c r="K49" s="280"/>
      <c r="L49" s="280"/>
    </row>
    <row r="50" spans="1:12" x14ac:dyDescent="0.2">
      <c r="A50" s="278"/>
      <c r="B50" s="285"/>
      <c r="C50" s="285"/>
      <c r="D50" s="283"/>
      <c r="E50" s="280"/>
      <c r="F50" s="280"/>
      <c r="G50" s="280"/>
      <c r="H50" s="280"/>
      <c r="I50" s="280"/>
      <c r="J50" s="280"/>
      <c r="K50" s="280"/>
      <c r="L50" s="280"/>
    </row>
    <row r="51" spans="1:12" x14ac:dyDescent="0.2">
      <c r="A51" s="278"/>
      <c r="B51" s="285"/>
      <c r="C51" s="285"/>
      <c r="D51" s="283"/>
      <c r="E51" s="280"/>
      <c r="F51" s="280"/>
      <c r="G51" s="280"/>
      <c r="H51" s="280"/>
      <c r="I51" s="280"/>
      <c r="J51" s="280"/>
      <c r="K51" s="280"/>
      <c r="L51" s="280"/>
    </row>
    <row r="52" spans="1:12" x14ac:dyDescent="0.2">
      <c r="A52" s="278"/>
      <c r="B52" s="285"/>
      <c r="C52" s="285"/>
      <c r="D52" s="283"/>
      <c r="E52" s="280"/>
      <c r="F52" s="280"/>
      <c r="G52" s="280"/>
      <c r="H52" s="280"/>
      <c r="I52" s="280"/>
      <c r="J52" s="280"/>
      <c r="K52" s="280"/>
      <c r="L52" s="280"/>
    </row>
    <row r="53" spans="1:12" x14ac:dyDescent="0.2">
      <c r="A53" s="278"/>
      <c r="B53" s="285"/>
      <c r="C53" s="285"/>
      <c r="D53" s="283"/>
      <c r="E53" s="280"/>
      <c r="F53" s="280"/>
      <c r="G53" s="280"/>
      <c r="H53" s="280"/>
      <c r="I53" s="280"/>
      <c r="J53" s="280"/>
      <c r="K53" s="280"/>
      <c r="L53" s="280"/>
    </row>
    <row r="54" spans="1:12" x14ac:dyDescent="0.2">
      <c r="A54" s="278"/>
      <c r="B54" s="285"/>
      <c r="C54" s="285"/>
      <c r="D54" s="283"/>
      <c r="E54" s="280"/>
      <c r="F54" s="280"/>
      <c r="G54" s="278" t="s">
        <v>384</v>
      </c>
      <c r="H54" s="280"/>
      <c r="I54" s="280"/>
      <c r="J54" s="280"/>
      <c r="K54" s="280"/>
      <c r="L54" s="280"/>
    </row>
    <row r="55" spans="1:12" x14ac:dyDescent="0.2">
      <c r="A55" s="278"/>
      <c r="B55" s="285"/>
      <c r="C55" s="285"/>
      <c r="D55" s="283"/>
      <c r="E55" s="280"/>
      <c r="F55" s="280"/>
      <c r="G55" s="278" t="s">
        <v>385</v>
      </c>
      <c r="H55" s="280"/>
      <c r="I55" s="280"/>
      <c r="J55" s="280"/>
      <c r="K55" s="280"/>
      <c r="L55" s="280"/>
    </row>
    <row r="56" spans="1:12" x14ac:dyDescent="0.2">
      <c r="A56" s="278"/>
      <c r="B56" s="285"/>
      <c r="C56" s="285"/>
      <c r="D56" s="283"/>
      <c r="E56" s="280"/>
      <c r="F56" s="280"/>
      <c r="G56" s="278" t="s">
        <v>386</v>
      </c>
      <c r="H56" s="280"/>
      <c r="I56" s="280"/>
      <c r="J56" s="280"/>
      <c r="K56" s="280"/>
      <c r="L56" s="280"/>
    </row>
    <row r="57" spans="1:12" x14ac:dyDescent="0.2">
      <c r="A57" s="278"/>
      <c r="B57" s="285"/>
      <c r="C57" s="285"/>
      <c r="D57" s="283"/>
      <c r="E57" s="280"/>
      <c r="F57" s="280"/>
      <c r="G57" s="290"/>
      <c r="H57" s="280"/>
      <c r="I57" s="280"/>
      <c r="J57" s="280"/>
      <c r="K57" s="280"/>
      <c r="L57" s="280"/>
    </row>
    <row r="58" spans="1:12" x14ac:dyDescent="0.2">
      <c r="A58" s="278"/>
      <c r="B58" s="285"/>
      <c r="C58" s="285"/>
      <c r="D58" s="283"/>
      <c r="E58" s="280"/>
      <c r="F58" s="280"/>
      <c r="G58" s="280"/>
      <c r="H58" s="280"/>
      <c r="I58" s="280"/>
      <c r="J58" s="280"/>
      <c r="K58" s="280"/>
      <c r="L58" s="280"/>
    </row>
    <row r="59" spans="1:12" x14ac:dyDescent="0.2">
      <c r="A59" s="278"/>
      <c r="B59" s="285"/>
      <c r="C59" s="285"/>
      <c r="D59" s="283"/>
      <c r="E59" s="280"/>
      <c r="F59" s="280"/>
      <c r="G59" s="280"/>
      <c r="H59" s="280"/>
      <c r="I59" s="280"/>
      <c r="J59" s="280"/>
      <c r="K59" s="280"/>
      <c r="L59" s="280"/>
    </row>
    <row r="60" spans="1:12" x14ac:dyDescent="0.2">
      <c r="A60" s="278"/>
      <c r="B60" s="285"/>
      <c r="C60" s="285"/>
      <c r="D60" s="283"/>
      <c r="E60" s="280"/>
      <c r="F60" s="280"/>
      <c r="G60" s="280"/>
      <c r="H60" s="280"/>
      <c r="I60" s="280"/>
      <c r="J60" s="280"/>
      <c r="K60" s="280"/>
      <c r="L60" s="280"/>
    </row>
    <row r="61" spans="1:12" x14ac:dyDescent="0.2">
      <c r="A61" s="278"/>
      <c r="B61" s="285"/>
      <c r="C61" s="285"/>
      <c r="D61" s="283"/>
      <c r="E61" s="280"/>
      <c r="F61" s="280"/>
      <c r="G61" s="280"/>
      <c r="H61" s="280"/>
      <c r="I61" s="280"/>
      <c r="J61" s="280"/>
      <c r="K61" s="280"/>
      <c r="L61" s="280"/>
    </row>
  </sheetData>
  <pageMargins left="0.7" right="0.7" top="0.75" bottom="0.75" header="0.3" footer="0.3"/>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41"/>
  <sheetViews>
    <sheetView workbookViewId="0">
      <pane xSplit="2" topLeftCell="C1" activePane="topRight" state="frozen"/>
      <selection pane="topRight" activeCell="C24" sqref="C24"/>
    </sheetView>
  </sheetViews>
  <sheetFormatPr defaultRowHeight="12.75" x14ac:dyDescent="0.2"/>
  <cols>
    <col min="1" max="1" width="31.42578125" customWidth="1"/>
    <col min="2" max="2" width="28.140625" customWidth="1"/>
    <col min="3" max="3" width="10.140625" bestFit="1" customWidth="1"/>
    <col min="15" max="15" width="11.28515625" bestFit="1" customWidth="1"/>
    <col min="17" max="17" width="12.85546875" bestFit="1" customWidth="1"/>
  </cols>
  <sheetData>
    <row r="1" spans="1:18" ht="21" thickBot="1" x14ac:dyDescent="0.35">
      <c r="A1" s="33" t="s">
        <v>288</v>
      </c>
      <c r="B1" s="56"/>
      <c r="C1" s="63"/>
      <c r="D1" s="63"/>
      <c r="E1" s="63"/>
      <c r="F1" s="63"/>
      <c r="G1" s="63"/>
      <c r="H1" s="63"/>
      <c r="I1" s="64"/>
      <c r="J1" s="62"/>
      <c r="K1" s="62"/>
      <c r="L1" s="62"/>
      <c r="M1" s="62"/>
      <c r="N1" s="62"/>
      <c r="O1" s="62"/>
    </row>
    <row r="2" spans="1:18" ht="18" x14ac:dyDescent="0.25">
      <c r="A2" s="35" t="s">
        <v>289</v>
      </c>
      <c r="B2" s="57"/>
      <c r="C2" s="65" t="s">
        <v>264</v>
      </c>
      <c r="D2" s="66"/>
      <c r="E2" s="66"/>
      <c r="F2" s="66"/>
      <c r="G2" s="66"/>
      <c r="H2" s="66"/>
      <c r="I2" s="66"/>
      <c r="J2" s="66"/>
      <c r="K2" s="66"/>
      <c r="L2" s="66"/>
      <c r="M2" s="66"/>
      <c r="N2" s="66"/>
      <c r="O2" s="67"/>
    </row>
    <row r="3" spans="1:18" ht="21" thickBot="1" x14ac:dyDescent="0.35">
      <c r="A3" s="36" t="s">
        <v>253</v>
      </c>
      <c r="B3" s="58" t="s">
        <v>252</v>
      </c>
      <c r="C3" s="68" t="s">
        <v>220</v>
      </c>
      <c r="D3" s="68" t="s">
        <v>254</v>
      </c>
      <c r="E3" s="68" t="s">
        <v>255</v>
      </c>
      <c r="F3" s="68" t="s">
        <v>256</v>
      </c>
      <c r="G3" s="68" t="s">
        <v>257</v>
      </c>
      <c r="H3" s="68" t="s">
        <v>258</v>
      </c>
      <c r="I3" s="68" t="s">
        <v>259</v>
      </c>
      <c r="J3" s="68" t="s">
        <v>260</v>
      </c>
      <c r="K3" s="68" t="s">
        <v>261</v>
      </c>
      <c r="L3" s="68" t="s">
        <v>262</v>
      </c>
      <c r="M3" s="68" t="s">
        <v>221</v>
      </c>
      <c r="N3" s="68" t="s">
        <v>227</v>
      </c>
      <c r="O3" s="68" t="s">
        <v>207</v>
      </c>
    </row>
    <row r="4" spans="1:18" ht="15" x14ac:dyDescent="0.25">
      <c r="A4" s="37"/>
      <c r="B4" s="59"/>
      <c r="C4" s="69"/>
      <c r="D4" s="69"/>
      <c r="E4" s="69"/>
      <c r="F4" s="69"/>
      <c r="G4" s="69"/>
      <c r="H4" s="69"/>
      <c r="I4" s="69"/>
      <c r="J4" s="69"/>
      <c r="K4" s="69"/>
      <c r="L4" s="69"/>
      <c r="M4" s="69"/>
      <c r="N4" s="69"/>
      <c r="O4" s="70"/>
    </row>
    <row r="5" spans="1:18" ht="15" x14ac:dyDescent="0.25">
      <c r="A5" s="41" t="str">
        <f>'INPUT FORM - Budget-Expenditure'!A5</f>
        <v>Begraafplaas</v>
      </c>
      <c r="B5" s="60">
        <f>+O5</f>
        <v>800000</v>
      </c>
      <c r="C5" s="59">
        <v>800000</v>
      </c>
      <c r="D5" s="59"/>
      <c r="E5" s="59"/>
      <c r="F5" s="59"/>
      <c r="G5" s="59"/>
      <c r="H5" s="59"/>
      <c r="I5" s="59"/>
      <c r="J5" s="59"/>
      <c r="K5" s="59"/>
      <c r="L5" s="59"/>
      <c r="M5" s="59"/>
      <c r="N5" s="59"/>
      <c r="O5" s="70">
        <f>SUM(C5:N5)</f>
        <v>800000</v>
      </c>
      <c r="Q5" s="241"/>
      <c r="R5" s="241"/>
    </row>
    <row r="6" spans="1:18" ht="15" x14ac:dyDescent="0.25">
      <c r="A6" s="41" t="str">
        <f>'INPUT FORM - Budget-Expenditure'!A6</f>
        <v>Behuising amptelik</v>
      </c>
      <c r="B6" s="60">
        <f>+O6</f>
        <v>0</v>
      </c>
      <c r="C6" s="59"/>
      <c r="D6" s="59"/>
      <c r="E6" s="59"/>
      <c r="F6" s="59"/>
      <c r="G6" s="59"/>
      <c r="H6" s="59"/>
      <c r="I6" s="59"/>
      <c r="J6" s="59"/>
      <c r="K6" s="59"/>
      <c r="L6" s="59"/>
      <c r="M6" s="59"/>
      <c r="N6" s="59"/>
      <c r="O6" s="70">
        <f t="shared" ref="O6:O36" si="0">SUM(C6:N6)</f>
        <v>0</v>
      </c>
      <c r="Q6" s="241"/>
      <c r="R6" s="241"/>
    </row>
    <row r="7" spans="1:18" ht="15" x14ac:dyDescent="0.25">
      <c r="A7" s="41" t="str">
        <f>'INPUT FORM - Budget-Expenditure'!A7</f>
        <v>Biblioteek</v>
      </c>
      <c r="B7" s="60">
        <f t="shared" ref="B7:B23" si="1">+O7</f>
        <v>0</v>
      </c>
      <c r="C7" s="59"/>
      <c r="D7" s="59"/>
      <c r="E7" s="59"/>
      <c r="F7" s="59"/>
      <c r="G7" s="59"/>
      <c r="H7" s="59"/>
      <c r="I7" s="59"/>
      <c r="J7" s="59"/>
      <c r="K7" s="59"/>
      <c r="L7" s="59"/>
      <c r="M7" s="59"/>
      <c r="N7" s="59"/>
      <c r="O7" s="70">
        <f t="shared" si="0"/>
        <v>0</v>
      </c>
      <c r="Q7" s="241"/>
      <c r="R7" s="241"/>
    </row>
    <row r="8" spans="1:18" ht="15" x14ac:dyDescent="0.25">
      <c r="A8" s="41" t="str">
        <f>'INPUT FORM - Budget-Expenditure'!A8</f>
        <v>Brandweerdiens</v>
      </c>
      <c r="B8" s="60">
        <f t="shared" si="1"/>
        <v>0</v>
      </c>
      <c r="C8" s="59"/>
      <c r="D8" s="59"/>
      <c r="E8" s="59"/>
      <c r="F8" s="59"/>
      <c r="G8" s="59"/>
      <c r="H8" s="59"/>
      <c r="I8" s="59"/>
      <c r="J8" s="59"/>
      <c r="K8" s="59"/>
      <c r="L8" s="59"/>
      <c r="M8" s="59"/>
      <c r="N8" s="59"/>
      <c r="O8" s="70">
        <f t="shared" si="0"/>
        <v>0</v>
      </c>
      <c r="Q8" s="241"/>
      <c r="R8" s="241"/>
    </row>
    <row r="9" spans="1:18" ht="15" x14ac:dyDescent="0.25">
      <c r="A9" s="41" t="str">
        <f>'INPUT FORM - Budget-Expenditure'!A9</f>
        <v>Burgerlike Beskerming/Noodramp</v>
      </c>
      <c r="B9" s="60">
        <f t="shared" si="1"/>
        <v>0</v>
      </c>
      <c r="C9" s="59"/>
      <c r="D9" s="59"/>
      <c r="E9" s="59"/>
      <c r="F9" s="59"/>
      <c r="G9" s="59"/>
      <c r="H9" s="59"/>
      <c r="I9" s="59"/>
      <c r="J9" s="59"/>
      <c r="K9" s="59"/>
      <c r="L9" s="59"/>
      <c r="M9" s="59"/>
      <c r="N9" s="59"/>
      <c r="O9" s="70">
        <f t="shared" si="0"/>
        <v>0</v>
      </c>
      <c r="Q9" s="241"/>
      <c r="R9" s="241"/>
    </row>
    <row r="10" spans="1:18" ht="15" x14ac:dyDescent="0.25">
      <c r="A10" s="41" t="str">
        <f>'INPUT FORM - Budget-Expenditure'!A10</f>
        <v>Eiendomsbelasting</v>
      </c>
      <c r="B10" s="60">
        <f t="shared" si="1"/>
        <v>0</v>
      </c>
      <c r="C10" s="59"/>
      <c r="D10" s="59"/>
      <c r="E10" s="59"/>
      <c r="F10" s="59"/>
      <c r="G10" s="59"/>
      <c r="H10" s="59"/>
      <c r="I10" s="59"/>
      <c r="J10" s="59"/>
      <c r="K10" s="59"/>
      <c r="L10" s="59"/>
      <c r="M10" s="59"/>
      <c r="N10" s="59"/>
      <c r="O10" s="70">
        <f t="shared" si="0"/>
        <v>0</v>
      </c>
      <c r="Q10" s="241"/>
      <c r="R10" s="241"/>
    </row>
    <row r="11" spans="1:18" ht="15" x14ac:dyDescent="0.25">
      <c r="A11" s="41" t="str">
        <f>'INPUT FORM - Budget-Expenditure'!A11</f>
        <v>Gesondheidsdienste</v>
      </c>
      <c r="B11" s="60">
        <f t="shared" si="1"/>
        <v>0</v>
      </c>
      <c r="C11" s="59"/>
      <c r="D11" s="59"/>
      <c r="E11" s="59"/>
      <c r="F11" s="59"/>
      <c r="G11" s="59"/>
      <c r="H11" s="59"/>
      <c r="I11" s="59"/>
      <c r="J11" s="59"/>
      <c r="K11" s="59"/>
      <c r="L11" s="59"/>
      <c r="M11" s="59"/>
      <c r="N11" s="59"/>
      <c r="O11" s="70">
        <f t="shared" si="0"/>
        <v>0</v>
      </c>
      <c r="Q11" s="241"/>
      <c r="R11" s="241"/>
    </row>
    <row r="12" spans="1:18" ht="15" x14ac:dyDescent="0.25">
      <c r="A12" s="41" t="str">
        <f>'INPUT FORM - Budget-Expenditure'!A12</f>
        <v>Hoofpaaie</v>
      </c>
      <c r="B12" s="60">
        <f t="shared" si="1"/>
        <v>0</v>
      </c>
      <c r="C12" s="59"/>
      <c r="D12" s="59"/>
      <c r="E12" s="59"/>
      <c r="F12" s="59"/>
      <c r="G12" s="59"/>
      <c r="H12" s="59"/>
      <c r="I12" s="59"/>
      <c r="J12" s="59"/>
      <c r="K12" s="59"/>
      <c r="L12" s="59"/>
      <c r="M12" s="59"/>
      <c r="N12" s="59"/>
      <c r="O12" s="70">
        <f t="shared" si="0"/>
        <v>0</v>
      </c>
      <c r="Q12" s="241"/>
      <c r="R12" s="241"/>
    </row>
    <row r="13" spans="1:18" ht="15" x14ac:dyDescent="0.25">
      <c r="A13" s="41" t="str">
        <f>'INPUT FORM - Budget-Expenditure'!A13</f>
        <v>Meent</v>
      </c>
      <c r="B13" s="60">
        <f t="shared" si="1"/>
        <v>0</v>
      </c>
      <c r="C13" s="59"/>
      <c r="D13" s="59"/>
      <c r="E13" s="59"/>
      <c r="F13" s="59"/>
      <c r="G13" s="59"/>
      <c r="H13" s="59"/>
      <c r="I13" s="59"/>
      <c r="J13" s="59"/>
      <c r="K13" s="59"/>
      <c r="L13" s="59"/>
      <c r="M13" s="59"/>
      <c r="N13" s="59"/>
      <c r="O13" s="70">
        <f t="shared" si="0"/>
        <v>0</v>
      </c>
      <c r="Q13" s="241"/>
      <c r="R13" s="241"/>
    </row>
    <row r="14" spans="1:18" ht="15" x14ac:dyDescent="0.25">
      <c r="A14" s="41" t="str">
        <f>'INPUT FORM - Budget-Expenditure'!A14</f>
        <v>Munisipale Geboue en Eiendomme</v>
      </c>
      <c r="B14" s="60">
        <f t="shared" si="1"/>
        <v>0</v>
      </c>
      <c r="C14" s="59"/>
      <c r="D14" s="59"/>
      <c r="E14" s="59"/>
      <c r="F14" s="59"/>
      <c r="G14" s="59"/>
      <c r="H14" s="59"/>
      <c r="I14" s="59"/>
      <c r="J14" s="59"/>
      <c r="K14" s="59"/>
      <c r="L14" s="59"/>
      <c r="M14" s="59"/>
      <c r="N14" s="59"/>
      <c r="O14" s="70">
        <f t="shared" si="0"/>
        <v>0</v>
      </c>
      <c r="Q14" s="241"/>
      <c r="R14" s="241"/>
    </row>
    <row r="15" spans="1:18" ht="15" x14ac:dyDescent="0.25">
      <c r="A15" s="41" t="str">
        <f>'INPUT FORM - Budget-Expenditure'!A15</f>
        <v>Museum</v>
      </c>
      <c r="B15" s="60">
        <f t="shared" si="1"/>
        <v>0</v>
      </c>
      <c r="C15" s="59"/>
      <c r="D15" s="59"/>
      <c r="E15" s="59"/>
      <c r="F15" s="59"/>
      <c r="G15" s="59"/>
      <c r="H15" s="59"/>
      <c r="I15" s="59"/>
      <c r="J15" s="59"/>
      <c r="K15" s="59"/>
      <c r="L15" s="59"/>
      <c r="M15" s="59"/>
      <c r="N15" s="59"/>
      <c r="O15" s="70">
        <f t="shared" si="0"/>
        <v>0</v>
      </c>
      <c r="Q15" s="241"/>
      <c r="R15" s="241"/>
    </row>
    <row r="16" spans="1:18" ht="15" x14ac:dyDescent="0.25">
      <c r="A16" s="41" t="str">
        <f>'INPUT FORM - Budget-Expenditure'!A16</f>
        <v>Natuurtuin</v>
      </c>
      <c r="B16" s="60">
        <f>+O16</f>
        <v>0</v>
      </c>
      <c r="C16" s="59"/>
      <c r="D16" s="59"/>
      <c r="E16" s="59"/>
      <c r="F16" s="59"/>
      <c r="G16" s="59"/>
      <c r="H16" s="59"/>
      <c r="I16" s="59"/>
      <c r="J16" s="59"/>
      <c r="K16" s="59"/>
      <c r="L16" s="59"/>
      <c r="M16" s="59"/>
      <c r="N16" s="59"/>
      <c r="O16" s="70">
        <f t="shared" si="0"/>
        <v>0</v>
      </c>
      <c r="Q16" s="241"/>
      <c r="R16" s="241"/>
    </row>
    <row r="17" spans="1:18" ht="15" x14ac:dyDescent="0.25">
      <c r="A17" s="41" t="str">
        <f>'INPUT FORM - Budget-Expenditure'!A17</f>
        <v>Openbare Werke</v>
      </c>
      <c r="B17" s="60">
        <f t="shared" si="1"/>
        <v>0</v>
      </c>
      <c r="C17" s="59"/>
      <c r="D17" s="59"/>
      <c r="E17" s="59"/>
      <c r="F17" s="59"/>
      <c r="G17" s="59"/>
      <c r="H17" s="59"/>
      <c r="I17" s="59"/>
      <c r="J17" s="59"/>
      <c r="K17" s="59"/>
      <c r="L17" s="59"/>
      <c r="M17" s="59"/>
      <c r="N17" s="59"/>
      <c r="O17" s="70">
        <f t="shared" si="0"/>
        <v>0</v>
      </c>
      <c r="Q17" s="241"/>
      <c r="R17" s="241"/>
    </row>
    <row r="18" spans="1:18" ht="15" x14ac:dyDescent="0.25">
      <c r="A18" s="41" t="str">
        <f>'INPUT FORM - Budget-Expenditure'!A18</f>
        <v>Parke, oopruimtes en Sportgronde</v>
      </c>
      <c r="B18" s="60">
        <f t="shared" si="1"/>
        <v>0</v>
      </c>
      <c r="C18" s="59"/>
      <c r="D18" s="59"/>
      <c r="E18" s="59"/>
      <c r="F18" s="59"/>
      <c r="G18" s="59"/>
      <c r="H18" s="59"/>
      <c r="I18" s="59"/>
      <c r="J18" s="59"/>
      <c r="K18" s="59"/>
      <c r="L18" s="59"/>
      <c r="M18" s="59"/>
      <c r="N18" s="59"/>
      <c r="O18" s="70">
        <f t="shared" si="0"/>
        <v>0</v>
      </c>
      <c r="Q18" s="241"/>
      <c r="R18" s="241"/>
    </row>
    <row r="19" spans="1:18" ht="15" x14ac:dyDescent="0.25">
      <c r="A19" s="41" t="str">
        <f>'INPUT FORM - Budget-Expenditure'!A19</f>
        <v>Raad se algemene onkoste</v>
      </c>
      <c r="B19" s="60">
        <f>+O19</f>
        <v>0</v>
      </c>
      <c r="C19" s="59"/>
      <c r="D19" s="59"/>
      <c r="E19" s="59"/>
      <c r="F19" s="59"/>
      <c r="G19" s="59"/>
      <c r="H19" s="59"/>
      <c r="I19" s="59"/>
      <c r="J19" s="59"/>
      <c r="K19" s="59"/>
      <c r="L19" s="59"/>
      <c r="M19" s="59"/>
      <c r="N19" s="59"/>
      <c r="O19" s="70">
        <f t="shared" si="0"/>
        <v>0</v>
      </c>
      <c r="Q19" s="241"/>
      <c r="R19" s="241"/>
    </row>
    <row r="20" spans="1:18" ht="15" x14ac:dyDescent="0.25">
      <c r="A20" s="41" t="str">
        <f>'INPUT FORM - Budget-Expenditure'!A20</f>
        <v>Skut</v>
      </c>
      <c r="B20" s="60">
        <f t="shared" si="1"/>
        <v>0</v>
      </c>
      <c r="C20" s="59"/>
      <c r="D20" s="59"/>
      <c r="E20" s="59"/>
      <c r="F20" s="59"/>
      <c r="G20" s="59"/>
      <c r="H20" s="59"/>
      <c r="I20" s="59"/>
      <c r="J20" s="59"/>
      <c r="K20" s="59"/>
      <c r="L20" s="59"/>
      <c r="M20" s="59"/>
      <c r="N20" s="59"/>
      <c r="O20" s="70">
        <f t="shared" si="0"/>
        <v>0</v>
      </c>
      <c r="Q20" s="241"/>
      <c r="R20" s="241"/>
    </row>
    <row r="21" spans="1:18" ht="15" x14ac:dyDescent="0.25">
      <c r="A21" s="41" t="str">
        <f>'INPUT FORM - Budget-Expenditure'!A21</f>
        <v>Begroting en Tesourie</v>
      </c>
      <c r="B21" s="60">
        <f t="shared" si="1"/>
        <v>0</v>
      </c>
      <c r="C21" s="59"/>
      <c r="D21" s="59"/>
      <c r="E21" s="59"/>
      <c r="F21" s="59"/>
      <c r="G21" s="59"/>
      <c r="H21" s="59"/>
      <c r="I21" s="59"/>
      <c r="J21" s="59"/>
      <c r="K21" s="59"/>
      <c r="L21" s="59"/>
      <c r="M21" s="59"/>
      <c r="N21" s="59"/>
      <c r="O21" s="70">
        <f t="shared" si="0"/>
        <v>0</v>
      </c>
      <c r="Q21" s="241"/>
      <c r="R21" s="241"/>
    </row>
    <row r="22" spans="1:18" ht="15" x14ac:dyDescent="0.25">
      <c r="A22" s="41" t="str">
        <f>'INPUT FORM - Budget-Expenditure'!A22</f>
        <v>Korporatiewe dienste</v>
      </c>
      <c r="B22" s="60"/>
      <c r="C22" s="59"/>
      <c r="D22" s="59"/>
      <c r="E22" s="59"/>
      <c r="F22" s="59"/>
      <c r="G22" s="59"/>
      <c r="H22" s="59"/>
      <c r="I22" s="59"/>
      <c r="J22" s="59"/>
      <c r="K22" s="59"/>
      <c r="L22" s="59"/>
      <c r="M22" s="59"/>
      <c r="N22" s="59"/>
      <c r="O22" s="70">
        <f t="shared" si="0"/>
        <v>0</v>
      </c>
      <c r="Q22" s="241"/>
      <c r="R22" s="241"/>
    </row>
    <row r="23" spans="1:18" ht="15" x14ac:dyDescent="0.25">
      <c r="A23" s="41" t="str">
        <f>'INPUT FORM - Budget-Expenditure'!A23</f>
        <v>Strate en Sypaadjies</v>
      </c>
      <c r="B23" s="60">
        <f t="shared" si="1"/>
        <v>7048000</v>
      </c>
      <c r="C23" s="59">
        <v>7048000</v>
      </c>
      <c r="D23" s="59"/>
      <c r="E23" s="59"/>
      <c r="F23" s="59"/>
      <c r="G23" s="59"/>
      <c r="H23" s="59"/>
      <c r="I23" s="59"/>
      <c r="J23" s="59"/>
      <c r="K23" s="59"/>
      <c r="L23" s="59"/>
      <c r="M23" s="59"/>
      <c r="N23" s="59"/>
      <c r="O23" s="70">
        <f t="shared" si="0"/>
        <v>7048000</v>
      </c>
      <c r="Q23" s="241"/>
      <c r="R23" s="241"/>
    </row>
    <row r="24" spans="1:18" ht="15" x14ac:dyDescent="0.25">
      <c r="A24" s="41" t="str">
        <f>'INPUT FORM - Budget-Expenditure'!A24</f>
        <v>Swembad</v>
      </c>
      <c r="B24" s="60">
        <f t="shared" ref="B24:B37" si="2">+O24</f>
        <v>0</v>
      </c>
      <c r="C24" s="59"/>
      <c r="D24" s="59"/>
      <c r="E24" s="59"/>
      <c r="F24" s="59"/>
      <c r="G24" s="59"/>
      <c r="H24" s="59"/>
      <c r="I24" s="59"/>
      <c r="J24" s="59"/>
      <c r="K24" s="59"/>
      <c r="L24" s="59"/>
      <c r="M24" s="59"/>
      <c r="N24" s="59"/>
      <c r="O24" s="70">
        <f t="shared" si="0"/>
        <v>0</v>
      </c>
      <c r="Q24" s="241"/>
      <c r="R24" s="241"/>
    </row>
    <row r="25" spans="1:18" ht="15" x14ac:dyDescent="0.25">
      <c r="A25" s="41" t="str">
        <f>'INPUT FORM - Budget-Expenditure'!A25</f>
        <v>Verkeer en Lisensiëring</v>
      </c>
      <c r="B25" s="60">
        <f t="shared" si="2"/>
        <v>0</v>
      </c>
      <c r="C25" s="59"/>
      <c r="D25" s="59"/>
      <c r="E25" s="59"/>
      <c r="F25" s="59"/>
      <c r="G25" s="59"/>
      <c r="H25" s="59"/>
      <c r="I25" s="59"/>
      <c r="J25" s="59"/>
      <c r="K25" s="59"/>
      <c r="L25" s="59"/>
      <c r="M25" s="59"/>
      <c r="N25" s="59"/>
      <c r="O25" s="70">
        <f t="shared" si="0"/>
        <v>0</v>
      </c>
      <c r="Q25" s="241"/>
      <c r="R25" s="241"/>
    </row>
    <row r="26" spans="1:18" ht="15" x14ac:dyDescent="0.25">
      <c r="A26" s="41" t="str">
        <f>'INPUT FORM - Budget-Expenditure'!A26</f>
        <v>Vliegveld</v>
      </c>
      <c r="B26" s="60">
        <f t="shared" si="2"/>
        <v>0</v>
      </c>
      <c r="C26" s="59"/>
      <c r="D26" s="59"/>
      <c r="E26" s="59"/>
      <c r="F26" s="59"/>
      <c r="G26" s="59"/>
      <c r="H26" s="59"/>
      <c r="I26" s="59"/>
      <c r="J26" s="59"/>
      <c r="K26" s="59"/>
      <c r="L26" s="59"/>
      <c r="M26" s="59"/>
      <c r="N26" s="59"/>
      <c r="O26" s="70">
        <f t="shared" si="0"/>
        <v>0</v>
      </c>
      <c r="Q26" s="241"/>
      <c r="R26" s="241"/>
    </row>
    <row r="27" spans="1:18" ht="15" x14ac:dyDescent="0.25">
      <c r="A27" s="41" t="str">
        <f>'INPUT FORM - Budget-Expenditure'!A27</f>
        <v>Vullisverwydering</v>
      </c>
      <c r="B27" s="60">
        <f t="shared" si="2"/>
        <v>0</v>
      </c>
      <c r="C27" s="59"/>
      <c r="D27" s="59"/>
      <c r="E27" s="59"/>
      <c r="F27" s="59"/>
      <c r="G27" s="59"/>
      <c r="H27" s="59"/>
      <c r="I27" s="59"/>
      <c r="J27" s="59"/>
      <c r="K27" s="59"/>
      <c r="L27" s="59"/>
      <c r="M27" s="59"/>
      <c r="N27" s="59"/>
      <c r="O27" s="70">
        <f t="shared" si="0"/>
        <v>0</v>
      </c>
      <c r="Q27" s="241"/>
      <c r="R27" s="241"/>
    </row>
    <row r="28" spans="1:18" ht="15" x14ac:dyDescent="0.25">
      <c r="A28" s="41" t="str">
        <f>'INPUT FORM - Budget-Expenditure'!A28</f>
        <v>Sanitasie en Reiniging</v>
      </c>
      <c r="B28" s="60">
        <f t="shared" si="2"/>
        <v>0</v>
      </c>
      <c r="C28" s="59"/>
      <c r="D28" s="59"/>
      <c r="E28" s="59"/>
      <c r="F28" s="59"/>
      <c r="G28" s="59"/>
      <c r="H28" s="59"/>
      <c r="I28" s="59"/>
      <c r="J28" s="59"/>
      <c r="K28" s="59"/>
      <c r="L28" s="59"/>
      <c r="M28" s="59"/>
      <c r="N28" s="59"/>
      <c r="O28" s="70">
        <f t="shared" si="0"/>
        <v>0</v>
      </c>
      <c r="Q28" s="241"/>
      <c r="R28" s="241"/>
    </row>
    <row r="29" spans="1:18" ht="15" x14ac:dyDescent="0.25">
      <c r="A29" s="41" t="str">
        <f>'INPUT FORM - Budget-Expenditure'!A29</f>
        <v>Verplegingsdienste</v>
      </c>
      <c r="B29" s="60">
        <f t="shared" si="2"/>
        <v>0</v>
      </c>
      <c r="C29" s="59"/>
      <c r="D29" s="59"/>
      <c r="E29" s="59"/>
      <c r="F29" s="59"/>
      <c r="G29" s="59"/>
      <c r="H29" s="59"/>
      <c r="I29" s="59"/>
      <c r="J29" s="59"/>
      <c r="K29" s="59"/>
      <c r="L29" s="59"/>
      <c r="M29" s="59"/>
      <c r="N29" s="59"/>
      <c r="O29" s="70">
        <f t="shared" si="0"/>
        <v>0</v>
      </c>
      <c r="Q29" s="241"/>
      <c r="R29" s="241"/>
    </row>
    <row r="30" spans="1:18" ht="15" x14ac:dyDescent="0.25">
      <c r="A30" s="41" t="str">
        <f>'INPUT FORM - Budget-Expenditure'!A30</f>
        <v>Woonwapark</v>
      </c>
      <c r="B30" s="60">
        <f t="shared" si="2"/>
        <v>0</v>
      </c>
      <c r="C30" s="59"/>
      <c r="D30" s="59"/>
      <c r="E30" s="59"/>
      <c r="F30" s="59"/>
      <c r="G30" s="59"/>
      <c r="H30" s="59"/>
      <c r="I30" s="59"/>
      <c r="J30" s="59"/>
      <c r="K30" s="59"/>
      <c r="L30" s="59"/>
      <c r="M30" s="59"/>
      <c r="N30" s="59"/>
      <c r="O30" s="70">
        <f t="shared" si="0"/>
        <v>0</v>
      </c>
      <c r="Q30" s="241"/>
      <c r="R30" s="241"/>
    </row>
    <row r="31" spans="1:18" ht="15" x14ac:dyDescent="0.25">
      <c r="A31" s="41" t="str">
        <f>'INPUT FORM - Budget-Expenditure'!A31</f>
        <v>Slagpale</v>
      </c>
      <c r="B31" s="60">
        <f t="shared" si="2"/>
        <v>0</v>
      </c>
      <c r="C31" s="59"/>
      <c r="D31" s="59"/>
      <c r="E31" s="59"/>
      <c r="F31" s="59"/>
      <c r="G31" s="59"/>
      <c r="H31" s="59"/>
      <c r="I31" s="59"/>
      <c r="J31" s="59"/>
      <c r="K31" s="59"/>
      <c r="L31" s="59"/>
      <c r="M31" s="59"/>
      <c r="N31" s="59"/>
      <c r="O31" s="70">
        <f t="shared" si="0"/>
        <v>0</v>
      </c>
      <c r="Q31" s="241"/>
      <c r="R31" s="241"/>
    </row>
    <row r="32" spans="1:18" ht="15" x14ac:dyDescent="0.25">
      <c r="A32" s="41" t="str">
        <f>'INPUT FORM - Budget-Expenditure'!A32</f>
        <v>Elektrisiteit Administrasie</v>
      </c>
      <c r="B32" s="60">
        <f t="shared" si="2"/>
        <v>0</v>
      </c>
      <c r="C32" s="59"/>
      <c r="D32" s="59"/>
      <c r="E32" s="59"/>
      <c r="F32" s="59"/>
      <c r="G32" s="59"/>
      <c r="H32" s="59"/>
      <c r="I32" s="59"/>
      <c r="J32" s="59"/>
      <c r="K32" s="59"/>
      <c r="L32" s="59"/>
      <c r="M32" s="59"/>
      <c r="N32" s="59"/>
      <c r="O32" s="70">
        <f t="shared" si="0"/>
        <v>0</v>
      </c>
      <c r="Q32" s="241"/>
      <c r="R32" s="241"/>
    </row>
    <row r="33" spans="1:18" ht="15" x14ac:dyDescent="0.25">
      <c r="A33" s="41" t="str">
        <f>'INPUT FORM - Budget-Expenditure'!A33</f>
        <v>Elektrisiteit Opwekking</v>
      </c>
      <c r="B33" s="60">
        <f t="shared" si="2"/>
        <v>0</v>
      </c>
      <c r="C33" s="59"/>
      <c r="D33" s="59"/>
      <c r="E33" s="59"/>
      <c r="F33" s="59"/>
      <c r="G33" s="59"/>
      <c r="H33" s="59"/>
      <c r="I33" s="59"/>
      <c r="J33" s="59"/>
      <c r="K33" s="59"/>
      <c r="L33" s="59"/>
      <c r="M33" s="59"/>
      <c r="N33" s="59"/>
      <c r="O33" s="70">
        <f t="shared" si="0"/>
        <v>0</v>
      </c>
      <c r="Q33" s="241"/>
      <c r="R33" s="241"/>
    </row>
    <row r="34" spans="1:18" ht="15" x14ac:dyDescent="0.25">
      <c r="A34" s="41" t="str">
        <f>'INPUT FORM - Budget-Expenditure'!A34</f>
        <v>Elektrisiteit Verspreiding</v>
      </c>
      <c r="B34" s="60">
        <f t="shared" si="2"/>
        <v>0</v>
      </c>
      <c r="C34" s="59"/>
      <c r="D34" s="59"/>
      <c r="E34" s="59"/>
      <c r="F34" s="59"/>
      <c r="G34" s="59"/>
      <c r="H34" s="59"/>
      <c r="I34" s="59"/>
      <c r="J34" s="59"/>
      <c r="K34" s="59"/>
      <c r="L34" s="59"/>
      <c r="M34" s="59"/>
      <c r="N34" s="59"/>
      <c r="O34" s="70">
        <f t="shared" si="0"/>
        <v>0</v>
      </c>
      <c r="Q34" s="241"/>
      <c r="R34" s="241"/>
    </row>
    <row r="35" spans="1:18" ht="15" x14ac:dyDescent="0.25">
      <c r="A35" s="41" t="str">
        <f>'INPUT FORM - Budget-Expenditure'!A35</f>
        <v>Waterverspreiding</v>
      </c>
      <c r="B35" s="60">
        <f t="shared" si="2"/>
        <v>12000000</v>
      </c>
      <c r="C35" s="59">
        <v>12000000</v>
      </c>
      <c r="D35" s="59"/>
      <c r="E35" s="59"/>
      <c r="F35" s="59"/>
      <c r="G35" s="59"/>
      <c r="H35" s="59"/>
      <c r="I35" s="59"/>
      <c r="J35" s="59"/>
      <c r="K35" s="59"/>
      <c r="L35" s="59"/>
      <c r="M35" s="59"/>
      <c r="N35" s="59"/>
      <c r="O35" s="70">
        <f t="shared" si="0"/>
        <v>12000000</v>
      </c>
      <c r="Q35" s="241"/>
      <c r="R35" s="241"/>
    </row>
    <row r="36" spans="1:18" ht="15" x14ac:dyDescent="0.25">
      <c r="A36" s="41" t="str">
        <f>'INPUT FORM - Budget-Expenditure'!A36</f>
        <v>Watervoorsiening</v>
      </c>
      <c r="B36" s="60">
        <f t="shared" si="2"/>
        <v>0</v>
      </c>
      <c r="C36" s="59"/>
      <c r="D36" s="59"/>
      <c r="E36" s="59"/>
      <c r="F36" s="59"/>
      <c r="G36" s="59"/>
      <c r="H36" s="59"/>
      <c r="I36" s="59"/>
      <c r="J36" s="59"/>
      <c r="K36" s="59"/>
      <c r="L36" s="59"/>
      <c r="M36" s="59"/>
      <c r="N36" s="59"/>
      <c r="O36" s="70">
        <f t="shared" si="0"/>
        <v>0</v>
      </c>
      <c r="Q36" s="241"/>
      <c r="R36" s="241"/>
    </row>
    <row r="37" spans="1:18" ht="15" x14ac:dyDescent="0.25">
      <c r="A37" s="41">
        <f>'INPUT FORM - Budget-Expenditure'!A37</f>
        <v>0</v>
      </c>
      <c r="B37" s="60">
        <f t="shared" si="2"/>
        <v>0</v>
      </c>
      <c r="C37" s="59"/>
      <c r="D37" s="59"/>
      <c r="E37" s="59"/>
      <c r="F37" s="59"/>
      <c r="G37" s="59"/>
      <c r="H37" s="59"/>
      <c r="I37" s="59"/>
      <c r="J37" s="59"/>
      <c r="K37" s="59"/>
      <c r="L37" s="59"/>
      <c r="M37" s="59"/>
      <c r="N37" s="59"/>
      <c r="O37" s="70">
        <f>SUM(C37:N37)</f>
        <v>0</v>
      </c>
      <c r="Q37" s="241"/>
      <c r="R37" s="241"/>
    </row>
    <row r="38" spans="1:18" x14ac:dyDescent="0.2">
      <c r="A38" s="55" t="s">
        <v>283</v>
      </c>
      <c r="B38" s="61">
        <f t="shared" ref="B38:O38" si="3">SUM(B5:B37)</f>
        <v>19848000</v>
      </c>
      <c r="C38" s="61">
        <f t="shared" si="3"/>
        <v>19848000</v>
      </c>
      <c r="D38" s="61">
        <f t="shared" si="3"/>
        <v>0</v>
      </c>
      <c r="E38" s="61">
        <f t="shared" si="3"/>
        <v>0</v>
      </c>
      <c r="F38" s="61">
        <f t="shared" si="3"/>
        <v>0</v>
      </c>
      <c r="G38" s="61">
        <f t="shared" si="3"/>
        <v>0</v>
      </c>
      <c r="H38" s="61">
        <f t="shared" si="3"/>
        <v>0</v>
      </c>
      <c r="I38" s="61">
        <f t="shared" si="3"/>
        <v>0</v>
      </c>
      <c r="J38" s="61">
        <f t="shared" si="3"/>
        <v>0</v>
      </c>
      <c r="K38" s="61">
        <f t="shared" si="3"/>
        <v>0</v>
      </c>
      <c r="L38" s="61">
        <f t="shared" si="3"/>
        <v>0</v>
      </c>
      <c r="M38" s="61">
        <f t="shared" si="3"/>
        <v>0</v>
      </c>
      <c r="N38" s="61">
        <f t="shared" si="3"/>
        <v>0</v>
      </c>
      <c r="O38" s="61">
        <f t="shared" si="3"/>
        <v>19848000</v>
      </c>
      <c r="Q38" s="270"/>
      <c r="R38" s="241"/>
    </row>
    <row r="41" spans="1:18" x14ac:dyDescent="0.2">
      <c r="C41" s="62"/>
    </row>
  </sheetData>
  <phoneticPr fontId="0" type="noConversion"/>
  <pageMargins left="0.75" right="0.75" top="1" bottom="1" header="0.5" footer="0.5"/>
  <pageSetup paperSize="9" scale="6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T78"/>
  <sheetViews>
    <sheetView workbookViewId="0">
      <pane xSplit="2" ySplit="4" topLeftCell="C5" activePane="bottomRight" state="frozen"/>
      <selection activeCell="B60" sqref="B60"/>
      <selection pane="topRight" activeCell="B60" sqref="B60"/>
      <selection pane="bottomLeft" activeCell="B60" sqref="B60"/>
      <selection pane="bottomRight" activeCell="C5" sqref="C5:C22"/>
    </sheetView>
  </sheetViews>
  <sheetFormatPr defaultRowHeight="12.75" x14ac:dyDescent="0.2"/>
  <cols>
    <col min="1" max="1" width="36.7109375" style="40" customWidth="1"/>
    <col min="2" max="2" width="26.28515625" style="62" customWidth="1"/>
    <col min="3" max="3" width="10.140625" style="62" bestFit="1" customWidth="1"/>
    <col min="4" max="4" width="10.7109375" style="62" bestFit="1" customWidth="1"/>
    <col min="5" max="6" width="10.140625" style="62" bestFit="1" customWidth="1"/>
    <col min="7" max="14" width="9.140625" style="62" customWidth="1"/>
    <col min="15" max="15" width="11.5703125" style="62" customWidth="1"/>
    <col min="17" max="17" width="14" style="17" bestFit="1" customWidth="1"/>
  </cols>
  <sheetData>
    <row r="1" spans="1:20" ht="21" thickBot="1" x14ac:dyDescent="0.35">
      <c r="A1" s="33" t="s">
        <v>274</v>
      </c>
      <c r="B1" s="56"/>
      <c r="C1" s="63"/>
      <c r="D1" s="63"/>
      <c r="E1" s="63"/>
      <c r="F1" s="63"/>
      <c r="G1" s="63"/>
      <c r="H1" s="63"/>
      <c r="I1" s="64"/>
    </row>
    <row r="2" spans="1:20" ht="18" x14ac:dyDescent="0.25">
      <c r="A2" s="35" t="s">
        <v>263</v>
      </c>
      <c r="B2" s="57"/>
      <c r="C2" s="65" t="s">
        <v>264</v>
      </c>
      <c r="D2" s="66"/>
      <c r="E2" s="66"/>
      <c r="F2" s="66"/>
      <c r="G2" s="66"/>
      <c r="H2" s="66"/>
      <c r="I2" s="66"/>
      <c r="J2" s="66"/>
      <c r="K2" s="66"/>
      <c r="L2" s="66"/>
      <c r="M2" s="66"/>
      <c r="N2" s="66"/>
      <c r="O2" s="67"/>
    </row>
    <row r="3" spans="1:20" s="34" customFormat="1" ht="21" thickBot="1" x14ac:dyDescent="0.35">
      <c r="A3" s="36" t="s">
        <v>253</v>
      </c>
      <c r="B3" s="58" t="s">
        <v>252</v>
      </c>
      <c r="C3" s="68" t="s">
        <v>220</v>
      </c>
      <c r="D3" s="68" t="s">
        <v>254</v>
      </c>
      <c r="E3" s="68" t="s">
        <v>255</v>
      </c>
      <c r="F3" s="68" t="s">
        <v>256</v>
      </c>
      <c r="G3" s="68" t="s">
        <v>257</v>
      </c>
      <c r="H3" s="68" t="s">
        <v>258</v>
      </c>
      <c r="I3" s="68" t="s">
        <v>259</v>
      </c>
      <c r="J3" s="68" t="s">
        <v>260</v>
      </c>
      <c r="K3" s="68" t="s">
        <v>261</v>
      </c>
      <c r="L3" s="68" t="s">
        <v>262</v>
      </c>
      <c r="M3" s="68" t="s">
        <v>221</v>
      </c>
      <c r="N3" s="68" t="s">
        <v>227</v>
      </c>
      <c r="O3" s="68" t="s">
        <v>207</v>
      </c>
      <c r="Q3" s="227"/>
      <c r="R3" s="228"/>
      <c r="S3" s="228"/>
      <c r="T3" s="228"/>
    </row>
    <row r="4" spans="1:20" ht="15" x14ac:dyDescent="0.25">
      <c r="A4" s="46"/>
      <c r="B4" s="59"/>
      <c r="C4" s="69"/>
      <c r="D4" s="69"/>
      <c r="E4" s="69"/>
      <c r="F4" s="69"/>
      <c r="G4" s="69"/>
      <c r="H4" s="69"/>
      <c r="I4" s="69"/>
      <c r="J4" s="69"/>
      <c r="K4" s="69"/>
      <c r="L4" s="69"/>
      <c r="M4" s="69"/>
      <c r="N4" s="69"/>
      <c r="O4" s="70"/>
      <c r="Q4" s="229"/>
      <c r="R4" s="230"/>
      <c r="S4" s="230"/>
      <c r="T4" s="230"/>
    </row>
    <row r="5" spans="1:20" ht="15" x14ac:dyDescent="0.25">
      <c r="A5" s="41" t="str">
        <f>+'INPUT FORM - Budget-Expenditure'!A5</f>
        <v>Begraafplaas</v>
      </c>
      <c r="B5" s="60">
        <f>+'INPUT FORM - Budget-Expenditure'!B5</f>
        <v>181256</v>
      </c>
      <c r="C5" s="71"/>
      <c r="D5" s="71"/>
      <c r="E5" s="71"/>
      <c r="F5" s="71"/>
      <c r="G5" s="71"/>
      <c r="H5" s="71"/>
      <c r="I5" s="71"/>
      <c r="J5" s="71"/>
      <c r="K5" s="71"/>
      <c r="L5" s="71"/>
      <c r="M5" s="71"/>
      <c r="N5" s="71"/>
      <c r="O5" s="72">
        <f t="shared" ref="O5:O36" si="0">SUM(C5:N5)</f>
        <v>0</v>
      </c>
      <c r="Q5" s="229"/>
      <c r="R5" s="212"/>
      <c r="S5" s="212"/>
      <c r="T5" s="230"/>
    </row>
    <row r="6" spans="1:20" ht="15" x14ac:dyDescent="0.25">
      <c r="A6" s="41" t="str">
        <f>+'INPUT FORM - Budget-Expenditure'!A6</f>
        <v>Behuising amptelik</v>
      </c>
      <c r="B6" s="60">
        <f>+'INPUT FORM - Budget-Expenditure'!B6</f>
        <v>3745</v>
      </c>
      <c r="C6" s="71"/>
      <c r="D6" s="71"/>
      <c r="E6" s="71"/>
      <c r="F6" s="71"/>
      <c r="G6" s="71"/>
      <c r="H6" s="71"/>
      <c r="I6" s="71"/>
      <c r="J6" s="71"/>
      <c r="K6" s="71"/>
      <c r="L6" s="71"/>
      <c r="M6" s="71"/>
      <c r="N6" s="71"/>
      <c r="O6" s="72">
        <f t="shared" si="0"/>
        <v>0</v>
      </c>
      <c r="Q6" s="229"/>
      <c r="R6" s="212"/>
      <c r="S6" s="212"/>
      <c r="T6" s="230"/>
    </row>
    <row r="7" spans="1:20" ht="15" x14ac:dyDescent="0.25">
      <c r="A7" s="41" t="str">
        <f>+'INPUT FORM - Budget-Expenditure'!A7</f>
        <v>Biblioteek</v>
      </c>
      <c r="B7" s="60">
        <f>+'INPUT FORM - Budget-Expenditure'!B7</f>
        <v>1037007</v>
      </c>
      <c r="C7" s="71"/>
      <c r="D7" s="71"/>
      <c r="E7" s="71"/>
      <c r="F7" s="71"/>
      <c r="G7" s="71"/>
      <c r="H7" s="71"/>
      <c r="I7" s="71"/>
      <c r="J7" s="71"/>
      <c r="K7" s="71"/>
      <c r="L7" s="71"/>
      <c r="M7" s="71"/>
      <c r="N7" s="71"/>
      <c r="O7" s="72">
        <f t="shared" si="0"/>
        <v>0</v>
      </c>
      <c r="Q7" s="229"/>
      <c r="R7" s="212"/>
      <c r="S7" s="212"/>
      <c r="T7" s="230"/>
    </row>
    <row r="8" spans="1:20" ht="15" x14ac:dyDescent="0.25">
      <c r="A8" s="41" t="str">
        <f>+'INPUT FORM - Budget-Expenditure'!A8</f>
        <v>Brandweerdiens</v>
      </c>
      <c r="B8" s="60">
        <f>+'INPUT FORM - Budget-Expenditure'!B8</f>
        <v>21537</v>
      </c>
      <c r="C8" s="71"/>
      <c r="D8" s="71"/>
      <c r="E8" s="71"/>
      <c r="F8" s="71"/>
      <c r="G8" s="71"/>
      <c r="H8" s="71"/>
      <c r="I8" s="71"/>
      <c r="J8" s="71"/>
      <c r="K8" s="71"/>
      <c r="L8" s="71"/>
      <c r="M8" s="71"/>
      <c r="N8" s="71"/>
      <c r="O8" s="72">
        <f t="shared" si="0"/>
        <v>0</v>
      </c>
      <c r="Q8" s="229"/>
      <c r="R8" s="212"/>
      <c r="S8" s="212"/>
      <c r="T8" s="230"/>
    </row>
    <row r="9" spans="1:20" ht="15" x14ac:dyDescent="0.25">
      <c r="A9" s="41" t="str">
        <f>+'INPUT FORM - Budget-Expenditure'!A9</f>
        <v>Burgerlike Beskerming/Noodramp</v>
      </c>
      <c r="B9" s="60">
        <f>+'INPUT FORM - Budget-Expenditure'!B9</f>
        <v>43213</v>
      </c>
      <c r="C9" s="71"/>
      <c r="D9" s="71"/>
      <c r="E9" s="71"/>
      <c r="F9" s="71"/>
      <c r="G9" s="71"/>
      <c r="H9" s="71"/>
      <c r="I9" s="71"/>
      <c r="J9" s="71"/>
      <c r="K9" s="71"/>
      <c r="L9" s="71"/>
      <c r="M9" s="71"/>
      <c r="N9" s="71"/>
      <c r="O9" s="72">
        <f t="shared" si="0"/>
        <v>0</v>
      </c>
      <c r="Q9" s="229"/>
      <c r="R9" s="212"/>
      <c r="S9" s="212"/>
      <c r="T9" s="230"/>
    </row>
    <row r="10" spans="1:20" ht="15" x14ac:dyDescent="0.25">
      <c r="A10" s="41" t="str">
        <f>+'INPUT FORM - Budget-Expenditure'!A10</f>
        <v>Eiendomsbelasting</v>
      </c>
      <c r="B10" s="60">
        <f>+'INPUT FORM - Budget-Expenditure'!B10</f>
        <v>0</v>
      </c>
      <c r="C10" s="71"/>
      <c r="D10" s="71"/>
      <c r="E10" s="71"/>
      <c r="F10" s="71"/>
      <c r="G10" s="71"/>
      <c r="H10" s="71"/>
      <c r="I10" s="71"/>
      <c r="J10" s="71"/>
      <c r="K10" s="71"/>
      <c r="L10" s="71"/>
      <c r="M10" s="71"/>
      <c r="N10" s="71"/>
      <c r="O10" s="72">
        <f t="shared" si="0"/>
        <v>0</v>
      </c>
      <c r="Q10" s="229"/>
      <c r="R10" s="212"/>
      <c r="S10" s="212"/>
      <c r="T10" s="230"/>
    </row>
    <row r="11" spans="1:20" ht="15" x14ac:dyDescent="0.25">
      <c r="A11" s="41" t="str">
        <f>+'INPUT FORM - Budget-Expenditure'!A11</f>
        <v>Gesondheidsdienste</v>
      </c>
      <c r="B11" s="60">
        <f>+'INPUT FORM - Budget-Expenditure'!B11</f>
        <v>0</v>
      </c>
      <c r="C11" s="71"/>
      <c r="D11" s="71"/>
      <c r="E11" s="71"/>
      <c r="F11" s="71"/>
      <c r="G11" s="71"/>
      <c r="H11" s="71"/>
      <c r="I11" s="71"/>
      <c r="J11" s="71"/>
      <c r="K11" s="71"/>
      <c r="L11" s="71"/>
      <c r="M11" s="71"/>
      <c r="N11" s="71"/>
      <c r="O11" s="72">
        <f t="shared" si="0"/>
        <v>0</v>
      </c>
      <c r="Q11" s="229"/>
      <c r="R11" s="212"/>
      <c r="S11" s="212"/>
      <c r="T11" s="230"/>
    </row>
    <row r="12" spans="1:20" ht="15" x14ac:dyDescent="0.25">
      <c r="A12" s="41" t="str">
        <f>+'INPUT FORM - Budget-Expenditure'!A12</f>
        <v>Hoofpaaie</v>
      </c>
      <c r="B12" s="60">
        <f>+'INPUT FORM - Budget-Expenditure'!B12</f>
        <v>0</v>
      </c>
      <c r="C12" s="71"/>
      <c r="D12" s="71"/>
      <c r="E12" s="71"/>
      <c r="F12" s="71"/>
      <c r="G12" s="71"/>
      <c r="H12" s="71"/>
      <c r="I12" s="71"/>
      <c r="J12" s="71"/>
      <c r="K12" s="71"/>
      <c r="L12" s="71"/>
      <c r="M12" s="71"/>
      <c r="N12" s="71"/>
      <c r="O12" s="72">
        <f t="shared" si="0"/>
        <v>0</v>
      </c>
      <c r="Q12" s="231"/>
      <c r="R12" s="212"/>
      <c r="S12" s="212"/>
      <c r="T12" s="230"/>
    </row>
    <row r="13" spans="1:20" ht="15" x14ac:dyDescent="0.25">
      <c r="A13" s="41" t="str">
        <f>+'INPUT FORM - Budget-Expenditure'!A13</f>
        <v>Meent</v>
      </c>
      <c r="B13" s="60">
        <f>+'INPUT FORM - Budget-Expenditure'!B13</f>
        <v>95064</v>
      </c>
      <c r="C13" s="71"/>
      <c r="D13" s="71"/>
      <c r="E13" s="71"/>
      <c r="F13" s="71"/>
      <c r="G13" s="71"/>
      <c r="H13" s="71"/>
      <c r="I13" s="71"/>
      <c r="J13" s="71"/>
      <c r="K13" s="71"/>
      <c r="L13" s="71"/>
      <c r="M13" s="71"/>
      <c r="N13" s="71"/>
      <c r="O13" s="72">
        <f t="shared" si="0"/>
        <v>0</v>
      </c>
      <c r="Q13" s="229"/>
      <c r="R13" s="212"/>
      <c r="S13" s="212"/>
      <c r="T13" s="230"/>
    </row>
    <row r="14" spans="1:20" ht="15" x14ac:dyDescent="0.25">
      <c r="A14" s="41" t="str">
        <f>+'INPUT FORM - Budget-Expenditure'!A14</f>
        <v>Munisipale Geboue en Eiendomme</v>
      </c>
      <c r="B14" s="60">
        <f>+'INPUT FORM - Budget-Expenditure'!B14</f>
        <v>249525</v>
      </c>
      <c r="C14" s="71"/>
      <c r="D14" s="71"/>
      <c r="E14" s="71"/>
      <c r="F14" s="71"/>
      <c r="G14" s="71"/>
      <c r="H14" s="71"/>
      <c r="I14" s="71"/>
      <c r="J14" s="71"/>
      <c r="K14" s="71"/>
      <c r="L14" s="71"/>
      <c r="M14" s="71"/>
      <c r="N14" s="71"/>
      <c r="O14" s="72">
        <f t="shared" si="0"/>
        <v>0</v>
      </c>
      <c r="Q14" s="229"/>
      <c r="R14" s="212"/>
      <c r="S14" s="212"/>
      <c r="T14" s="230"/>
    </row>
    <row r="15" spans="1:20" ht="15" x14ac:dyDescent="0.25">
      <c r="A15" s="41" t="str">
        <f>+'INPUT FORM - Budget-Expenditure'!A15</f>
        <v>Museum</v>
      </c>
      <c r="B15" s="60">
        <f>+'INPUT FORM - Budget-Expenditure'!B15</f>
        <v>151081</v>
      </c>
      <c r="C15" s="71"/>
      <c r="D15" s="71"/>
      <c r="E15" s="71"/>
      <c r="F15" s="71"/>
      <c r="G15" s="71"/>
      <c r="H15" s="71"/>
      <c r="I15" s="71"/>
      <c r="J15" s="71"/>
      <c r="K15" s="71"/>
      <c r="L15" s="71"/>
      <c r="M15" s="71"/>
      <c r="N15" s="71"/>
      <c r="O15" s="72">
        <f t="shared" si="0"/>
        <v>0</v>
      </c>
      <c r="Q15" s="229"/>
      <c r="R15" s="212"/>
      <c r="S15" s="212"/>
      <c r="T15" s="230"/>
    </row>
    <row r="16" spans="1:20" ht="15" x14ac:dyDescent="0.25">
      <c r="A16" s="41" t="str">
        <f>+'INPUT FORM - Budget-Expenditure'!A16</f>
        <v>Natuurtuin</v>
      </c>
      <c r="B16" s="60">
        <f>+'INPUT FORM - Budget-Expenditure'!B16</f>
        <v>207569</v>
      </c>
      <c r="C16" s="71"/>
      <c r="D16" s="71"/>
      <c r="E16" s="71"/>
      <c r="F16" s="71"/>
      <c r="G16" s="71"/>
      <c r="H16" s="71"/>
      <c r="I16" s="71"/>
      <c r="J16" s="71"/>
      <c r="K16" s="71"/>
      <c r="L16" s="71"/>
      <c r="M16" s="71"/>
      <c r="N16" s="71"/>
      <c r="O16" s="72">
        <f>SUM(C16:N16)</f>
        <v>0</v>
      </c>
      <c r="Q16" s="229"/>
      <c r="R16" s="212"/>
      <c r="S16" s="212"/>
      <c r="T16" s="230"/>
    </row>
    <row r="17" spans="1:20" ht="15" x14ac:dyDescent="0.25">
      <c r="A17" s="41" t="str">
        <f>+'INPUT FORM - Budget-Expenditure'!A17</f>
        <v>Openbare Werke</v>
      </c>
      <c r="B17" s="60">
        <f>+'INPUT FORM - Budget-Expenditure'!B17</f>
        <v>1805430</v>
      </c>
      <c r="C17" s="71"/>
      <c r="D17" s="71"/>
      <c r="E17" s="71"/>
      <c r="F17" s="71"/>
      <c r="G17" s="71"/>
      <c r="H17" s="71"/>
      <c r="I17" s="71"/>
      <c r="J17" s="71"/>
      <c r="K17" s="71"/>
      <c r="L17" s="71"/>
      <c r="M17" s="71"/>
      <c r="N17" s="71"/>
      <c r="O17" s="72">
        <f t="shared" si="0"/>
        <v>0</v>
      </c>
      <c r="Q17" s="229"/>
      <c r="R17" s="212"/>
      <c r="S17" s="212"/>
      <c r="T17" s="230"/>
    </row>
    <row r="18" spans="1:20" ht="15" x14ac:dyDescent="0.25">
      <c r="A18" s="41" t="str">
        <f>+'INPUT FORM - Budget-Expenditure'!A18</f>
        <v>Parke, oopruimtes en Sportgronde</v>
      </c>
      <c r="B18" s="60">
        <f>+'INPUT FORM - Budget-Expenditure'!B18</f>
        <v>364917</v>
      </c>
      <c r="C18" s="71"/>
      <c r="D18" s="71"/>
      <c r="E18" s="71"/>
      <c r="F18" s="71"/>
      <c r="G18" s="71"/>
      <c r="H18" s="71"/>
      <c r="I18" s="71"/>
      <c r="J18" s="71"/>
      <c r="K18" s="71"/>
      <c r="L18" s="71"/>
      <c r="M18" s="71"/>
      <c r="N18" s="71"/>
      <c r="O18" s="72">
        <f t="shared" si="0"/>
        <v>0</v>
      </c>
      <c r="Q18" s="229"/>
      <c r="R18" s="212"/>
      <c r="S18" s="212"/>
      <c r="T18" s="230"/>
    </row>
    <row r="19" spans="1:20" ht="15" x14ac:dyDescent="0.25">
      <c r="A19" s="41" t="str">
        <f>+'INPUT FORM - Budget-Expenditure'!A19</f>
        <v>Raad se algemene onkoste</v>
      </c>
      <c r="B19" s="60">
        <f>+'INPUT FORM - Budget-Expenditure'!B19</f>
        <v>21697748.940000001</v>
      </c>
      <c r="C19" s="71"/>
      <c r="D19" s="71"/>
      <c r="E19" s="71"/>
      <c r="F19" s="71"/>
      <c r="G19" s="71"/>
      <c r="H19" s="71"/>
      <c r="I19" s="71"/>
      <c r="J19" s="71"/>
      <c r="K19" s="71"/>
      <c r="L19" s="71"/>
      <c r="M19" s="71"/>
      <c r="N19" s="71"/>
      <c r="O19" s="72">
        <f>SUM(C19:N19)</f>
        <v>0</v>
      </c>
      <c r="Q19" s="229"/>
      <c r="R19" s="212"/>
      <c r="S19" s="212"/>
      <c r="T19" s="230"/>
    </row>
    <row r="20" spans="1:20" ht="15" x14ac:dyDescent="0.25">
      <c r="A20" s="41" t="str">
        <f>+'INPUT FORM - Budget-Expenditure'!A20</f>
        <v>Skut</v>
      </c>
      <c r="B20" s="60">
        <f>+'INPUT FORM - Budget-Expenditure'!B20</f>
        <v>46384</v>
      </c>
      <c r="C20" s="71"/>
      <c r="D20" s="71"/>
      <c r="E20" s="71"/>
      <c r="F20" s="71"/>
      <c r="G20" s="71"/>
      <c r="H20" s="71"/>
      <c r="I20" s="71"/>
      <c r="J20" s="71"/>
      <c r="K20" s="71"/>
      <c r="L20" s="71"/>
      <c r="M20" s="71"/>
      <c r="N20" s="71"/>
      <c r="O20" s="72">
        <f t="shared" si="0"/>
        <v>0</v>
      </c>
      <c r="Q20" s="229"/>
      <c r="R20" s="212"/>
      <c r="S20" s="212"/>
      <c r="T20" s="230"/>
    </row>
    <row r="21" spans="1:20" ht="15" x14ac:dyDescent="0.25">
      <c r="A21" s="41" t="str">
        <f>+'INPUT FORM - Budget-Expenditure'!A21</f>
        <v>Begroting en Tesourie</v>
      </c>
      <c r="B21" s="60">
        <f>+'INPUT FORM - Budget-Expenditure'!B21</f>
        <v>8027398</v>
      </c>
      <c r="C21" s="71"/>
      <c r="D21" s="71"/>
      <c r="E21" s="71"/>
      <c r="F21" s="71"/>
      <c r="G21" s="71"/>
      <c r="H21" s="71"/>
      <c r="I21" s="71"/>
      <c r="J21" s="71"/>
      <c r="K21" s="71"/>
      <c r="L21" s="71"/>
      <c r="M21" s="71"/>
      <c r="N21" s="71"/>
      <c r="O21" s="72">
        <f t="shared" si="0"/>
        <v>0</v>
      </c>
      <c r="Q21" s="229"/>
      <c r="R21" s="212"/>
      <c r="S21" s="212"/>
      <c r="T21" s="230"/>
    </row>
    <row r="22" spans="1:20" ht="15" x14ac:dyDescent="0.25">
      <c r="A22" s="41" t="str">
        <f>+'INPUT FORM - Budget-Expenditure'!A22</f>
        <v>Korporatiewe dienste</v>
      </c>
      <c r="B22" s="60">
        <f>+'INPUT FORM - Budget-Expenditure'!B22</f>
        <v>2088246</v>
      </c>
      <c r="C22" s="71"/>
      <c r="D22" s="71"/>
      <c r="E22" s="71"/>
      <c r="F22" s="71"/>
      <c r="G22" s="71"/>
      <c r="H22" s="71"/>
      <c r="I22" s="71"/>
      <c r="J22" s="71"/>
      <c r="K22" s="71"/>
      <c r="L22" s="71"/>
      <c r="M22" s="71"/>
      <c r="N22" s="71"/>
      <c r="O22" s="72">
        <f>SUM(C22:N22)</f>
        <v>0</v>
      </c>
      <c r="Q22" s="229"/>
      <c r="R22" s="212"/>
      <c r="S22" s="212"/>
      <c r="T22" s="230"/>
    </row>
    <row r="23" spans="1:20" ht="15" x14ac:dyDescent="0.25">
      <c r="A23" s="41" t="str">
        <f>+'INPUT FORM - Budget-Expenditure'!A23</f>
        <v>Strate en Sypaadjies</v>
      </c>
      <c r="B23" s="60">
        <f>+'INPUT FORM - Budget-Expenditure'!B23</f>
        <v>986089.98</v>
      </c>
      <c r="C23" s="71"/>
      <c r="D23" s="71"/>
      <c r="E23" s="71"/>
      <c r="F23" s="71"/>
      <c r="G23" s="71"/>
      <c r="H23" s="71"/>
      <c r="I23" s="71"/>
      <c r="J23" s="71"/>
      <c r="K23" s="71"/>
      <c r="L23" s="71"/>
      <c r="M23" s="71"/>
      <c r="N23" s="71"/>
      <c r="O23" s="72">
        <f t="shared" si="0"/>
        <v>0</v>
      </c>
      <c r="Q23" s="229"/>
      <c r="R23" s="212"/>
      <c r="S23" s="212"/>
      <c r="T23" s="230"/>
    </row>
    <row r="24" spans="1:20" ht="15" x14ac:dyDescent="0.25">
      <c r="A24" s="41" t="str">
        <f>+'INPUT FORM - Budget-Expenditure'!A24</f>
        <v>Swembad</v>
      </c>
      <c r="B24" s="60">
        <f>+'INPUT FORM - Budget-Expenditure'!B24</f>
        <v>91321</v>
      </c>
      <c r="C24" s="71"/>
      <c r="D24" s="71"/>
      <c r="E24" s="71"/>
      <c r="F24" s="71"/>
      <c r="G24" s="71"/>
      <c r="H24" s="71"/>
      <c r="I24" s="71"/>
      <c r="J24" s="71"/>
      <c r="K24" s="71"/>
      <c r="L24" s="71"/>
      <c r="M24" s="71"/>
      <c r="N24" s="71"/>
      <c r="O24" s="72">
        <f t="shared" si="0"/>
        <v>0</v>
      </c>
      <c r="Q24" s="229"/>
      <c r="R24" s="232"/>
      <c r="S24" s="232"/>
      <c r="T24" s="230"/>
    </row>
    <row r="25" spans="1:20" ht="15" x14ac:dyDescent="0.25">
      <c r="A25" s="41" t="str">
        <f>+'INPUT FORM - Budget-Expenditure'!A25</f>
        <v>Verkeer en Lisensiëring</v>
      </c>
      <c r="B25" s="60">
        <f>+'INPUT FORM - Budget-Expenditure'!B25</f>
        <v>179376</v>
      </c>
      <c r="C25" s="71"/>
      <c r="D25" s="71"/>
      <c r="E25" s="71"/>
      <c r="F25" s="71"/>
      <c r="G25" s="71"/>
      <c r="H25" s="71"/>
      <c r="I25" s="71"/>
      <c r="J25" s="71"/>
      <c r="K25" s="71"/>
      <c r="L25" s="71"/>
      <c r="M25" s="71"/>
      <c r="N25" s="71"/>
      <c r="O25" s="72">
        <f>SUM(C25:N25)</f>
        <v>0</v>
      </c>
      <c r="Q25" s="229"/>
      <c r="R25" s="212"/>
      <c r="S25" s="212"/>
      <c r="T25" s="230"/>
    </row>
    <row r="26" spans="1:20" ht="15" x14ac:dyDescent="0.25">
      <c r="A26" s="41" t="str">
        <f>+'INPUT FORM - Budget-Expenditure'!A26</f>
        <v>Vliegveld</v>
      </c>
      <c r="B26" s="60">
        <f>+'INPUT FORM - Budget-Expenditure'!B26</f>
        <v>55852</v>
      </c>
      <c r="C26" s="71"/>
      <c r="D26" s="71"/>
      <c r="E26" s="71"/>
      <c r="F26" s="71"/>
      <c r="G26" s="71"/>
      <c r="H26" s="71"/>
      <c r="I26" s="71"/>
      <c r="J26" s="71"/>
      <c r="K26" s="71"/>
      <c r="L26" s="71"/>
      <c r="M26" s="71"/>
      <c r="N26" s="71"/>
      <c r="O26" s="72">
        <f>SUM(C26:N26)</f>
        <v>0</v>
      </c>
      <c r="Q26" s="229"/>
      <c r="R26" s="212"/>
      <c r="S26" s="212"/>
      <c r="T26" s="230"/>
    </row>
    <row r="27" spans="1:20" ht="15" x14ac:dyDescent="0.25">
      <c r="A27" s="41" t="str">
        <f>+'INPUT FORM - Budget-Expenditure'!A27</f>
        <v>Vullisverwydering</v>
      </c>
      <c r="B27" s="60">
        <f>+'INPUT FORM - Budget-Expenditure'!B27</f>
        <v>3082570</v>
      </c>
      <c r="C27" s="71"/>
      <c r="D27" s="71"/>
      <c r="E27" s="71"/>
      <c r="F27" s="71"/>
      <c r="G27" s="71"/>
      <c r="H27" s="71"/>
      <c r="I27" s="71"/>
      <c r="J27" s="71"/>
      <c r="K27" s="71"/>
      <c r="L27" s="71"/>
      <c r="M27" s="71"/>
      <c r="N27" s="71"/>
      <c r="O27" s="72">
        <f>SUM(C27:N27)</f>
        <v>0</v>
      </c>
      <c r="Q27" s="229"/>
      <c r="R27" s="212"/>
      <c r="S27" s="212"/>
      <c r="T27" s="230"/>
    </row>
    <row r="28" spans="1:20" ht="15" x14ac:dyDescent="0.25">
      <c r="A28" s="41" t="str">
        <f>+'INPUT FORM - Budget-Expenditure'!A28</f>
        <v>Sanitasie en Reiniging</v>
      </c>
      <c r="B28" s="60">
        <f>+'INPUT FORM - Budget-Expenditure'!B28</f>
        <v>2805582</v>
      </c>
      <c r="C28" s="71"/>
      <c r="D28" s="71"/>
      <c r="E28" s="71"/>
      <c r="F28" s="71"/>
      <c r="G28" s="71"/>
      <c r="H28" s="71"/>
      <c r="I28" s="71"/>
      <c r="J28" s="71"/>
      <c r="K28" s="71"/>
      <c r="L28" s="71"/>
      <c r="M28" s="71"/>
      <c r="N28" s="71"/>
      <c r="O28" s="72">
        <f t="shared" si="0"/>
        <v>0</v>
      </c>
      <c r="Q28" s="229"/>
      <c r="R28" s="212"/>
      <c r="S28" s="212"/>
      <c r="T28" s="230"/>
    </row>
    <row r="29" spans="1:20" ht="15" x14ac:dyDescent="0.25">
      <c r="A29" s="41" t="str">
        <f>+'INPUT FORM - Budget-Expenditure'!A29</f>
        <v>Verplegingsdienste</v>
      </c>
      <c r="B29" s="60">
        <f>+'INPUT FORM - Budget-Expenditure'!B29</f>
        <v>57255</v>
      </c>
      <c r="C29" s="71"/>
      <c r="D29" s="71"/>
      <c r="E29" s="71"/>
      <c r="F29" s="71"/>
      <c r="G29" s="71"/>
      <c r="H29" s="71"/>
      <c r="I29" s="71"/>
      <c r="J29" s="71"/>
      <c r="K29" s="71"/>
      <c r="L29" s="71"/>
      <c r="M29" s="71"/>
      <c r="N29" s="71"/>
      <c r="O29" s="72">
        <f>SUM(C29:N29)</f>
        <v>0</v>
      </c>
      <c r="Q29" s="229"/>
      <c r="R29" s="212"/>
      <c r="S29" s="212"/>
      <c r="T29" s="230"/>
    </row>
    <row r="30" spans="1:20" ht="15" x14ac:dyDescent="0.25">
      <c r="A30" s="41" t="str">
        <f>+'INPUT FORM - Budget-Expenditure'!A30</f>
        <v>Woonwapark</v>
      </c>
      <c r="B30" s="60">
        <f>+'INPUT FORM - Budget-Expenditure'!B30</f>
        <v>23321</v>
      </c>
      <c r="C30" s="71"/>
      <c r="D30" s="71"/>
      <c r="E30" s="71"/>
      <c r="F30" s="71"/>
      <c r="G30" s="71"/>
      <c r="H30" s="71"/>
      <c r="I30" s="71"/>
      <c r="J30" s="71"/>
      <c r="K30" s="71"/>
      <c r="L30" s="71"/>
      <c r="M30" s="71"/>
      <c r="N30" s="71"/>
      <c r="O30" s="72">
        <f t="shared" si="0"/>
        <v>0</v>
      </c>
      <c r="Q30" s="229"/>
      <c r="R30" s="212"/>
      <c r="S30" s="212"/>
      <c r="T30" s="230"/>
    </row>
    <row r="31" spans="1:20" ht="15" x14ac:dyDescent="0.25">
      <c r="A31" s="41" t="str">
        <f>+'INPUT FORM - Budget-Expenditure'!A31</f>
        <v>Slagpale</v>
      </c>
      <c r="B31" s="60">
        <f>+'INPUT FORM - Budget-Expenditure'!B31</f>
        <v>533</v>
      </c>
      <c r="C31" s="71"/>
      <c r="D31" s="71"/>
      <c r="E31" s="71"/>
      <c r="F31" s="71"/>
      <c r="G31" s="71"/>
      <c r="H31" s="71"/>
      <c r="I31" s="71"/>
      <c r="J31" s="71"/>
      <c r="K31" s="71"/>
      <c r="L31" s="71"/>
      <c r="M31" s="71"/>
      <c r="N31" s="71"/>
      <c r="O31" s="72">
        <f t="shared" si="0"/>
        <v>0</v>
      </c>
      <c r="Q31" s="229"/>
      <c r="R31" s="212"/>
      <c r="S31" s="212"/>
      <c r="T31" s="230"/>
    </row>
    <row r="32" spans="1:20" ht="15" x14ac:dyDescent="0.25">
      <c r="A32" s="41" t="str">
        <f>+'INPUT FORM - Budget-Expenditure'!A32</f>
        <v>Elektrisiteit Administrasie</v>
      </c>
      <c r="B32" s="60">
        <f>+'INPUT FORM - Budget-Expenditure'!B32</f>
        <v>180740</v>
      </c>
      <c r="C32" s="71"/>
      <c r="D32" s="71"/>
      <c r="E32" s="71"/>
      <c r="F32" s="71"/>
      <c r="G32" s="71"/>
      <c r="H32" s="71"/>
      <c r="I32" s="71"/>
      <c r="J32" s="71"/>
      <c r="K32" s="71"/>
      <c r="L32" s="71"/>
      <c r="M32" s="71"/>
      <c r="N32" s="71"/>
      <c r="O32" s="72">
        <f>SUM(C32:N32)</f>
        <v>0</v>
      </c>
      <c r="Q32" s="229"/>
      <c r="R32" s="212"/>
      <c r="S32" s="212"/>
      <c r="T32" s="230"/>
    </row>
    <row r="33" spans="1:20" ht="15" x14ac:dyDescent="0.25">
      <c r="A33" s="41" t="str">
        <f>+'INPUT FORM - Budget-Expenditure'!A33</f>
        <v>Elektrisiteit Opwekking</v>
      </c>
      <c r="B33" s="60">
        <f>+'INPUT FORM - Budget-Expenditure'!B33</f>
        <v>8654493.0199999996</v>
      </c>
      <c r="C33" s="71"/>
      <c r="D33" s="71"/>
      <c r="E33" s="71"/>
      <c r="F33" s="71"/>
      <c r="G33" s="71"/>
      <c r="H33" s="71"/>
      <c r="I33" s="71"/>
      <c r="J33" s="71"/>
      <c r="K33" s="71"/>
      <c r="L33" s="71"/>
      <c r="M33" s="71"/>
      <c r="N33" s="71"/>
      <c r="O33" s="72">
        <f t="shared" si="0"/>
        <v>0</v>
      </c>
      <c r="Q33" s="229"/>
      <c r="R33" s="212"/>
      <c r="S33" s="212"/>
      <c r="T33" s="230"/>
    </row>
    <row r="34" spans="1:20" ht="15" x14ac:dyDescent="0.25">
      <c r="A34" s="41" t="str">
        <f>+'INPUT FORM - Budget-Expenditure'!A34</f>
        <v>Elektrisiteit Verspreiding</v>
      </c>
      <c r="B34" s="60">
        <f>+'INPUT FORM - Budget-Expenditure'!B34</f>
        <v>475351</v>
      </c>
      <c r="C34" s="71"/>
      <c r="D34" s="71"/>
      <c r="E34" s="71"/>
      <c r="F34" s="71"/>
      <c r="G34" s="71"/>
      <c r="H34" s="71"/>
      <c r="I34" s="71"/>
      <c r="J34" s="71"/>
      <c r="K34" s="71"/>
      <c r="L34" s="71"/>
      <c r="M34" s="71"/>
      <c r="N34" s="71"/>
      <c r="O34" s="72">
        <f t="shared" si="0"/>
        <v>0</v>
      </c>
      <c r="Q34" s="229"/>
      <c r="R34" s="212"/>
      <c r="S34" s="212"/>
      <c r="T34" s="230"/>
    </row>
    <row r="35" spans="1:20" ht="15" x14ac:dyDescent="0.25">
      <c r="A35" s="41" t="str">
        <f>+'INPUT FORM - Budget-Expenditure'!A35</f>
        <v>Waterverspreiding</v>
      </c>
      <c r="B35" s="60">
        <f>+'INPUT FORM - Budget-Expenditure'!B35</f>
        <v>367356</v>
      </c>
      <c r="C35" s="71"/>
      <c r="D35" s="71"/>
      <c r="E35" s="71"/>
      <c r="F35" s="71"/>
      <c r="G35" s="71"/>
      <c r="H35" s="71"/>
      <c r="I35" s="71"/>
      <c r="J35" s="71"/>
      <c r="K35" s="71"/>
      <c r="L35" s="71"/>
      <c r="M35" s="71"/>
      <c r="N35" s="71"/>
      <c r="O35" s="72">
        <f t="shared" si="0"/>
        <v>0</v>
      </c>
      <c r="Q35" s="229"/>
      <c r="R35" s="212"/>
      <c r="S35" s="212"/>
      <c r="T35" s="230"/>
    </row>
    <row r="36" spans="1:20" ht="15" x14ac:dyDescent="0.25">
      <c r="A36" s="41" t="str">
        <f>+'INPUT FORM - Budget-Expenditure'!A36</f>
        <v>Watervoorsiening</v>
      </c>
      <c r="B36" s="60">
        <f>+'INPUT FORM - Budget-Expenditure'!B36</f>
        <v>799040</v>
      </c>
      <c r="C36" s="71"/>
      <c r="D36" s="71"/>
      <c r="E36" s="71"/>
      <c r="F36" s="71"/>
      <c r="G36" s="71"/>
      <c r="H36" s="71"/>
      <c r="I36" s="71"/>
      <c r="J36" s="71"/>
      <c r="K36" s="71"/>
      <c r="L36" s="71"/>
      <c r="M36" s="71"/>
      <c r="N36" s="71"/>
      <c r="O36" s="72">
        <f t="shared" si="0"/>
        <v>0</v>
      </c>
      <c r="Q36" s="229"/>
      <c r="R36" s="212"/>
      <c r="S36" s="212"/>
      <c r="T36" s="230"/>
    </row>
    <row r="37" spans="1:20" ht="15" x14ac:dyDescent="0.25">
      <c r="A37" s="41">
        <f>+'INPUT FORM - Budget-Expenditure'!A37</f>
        <v>0</v>
      </c>
      <c r="B37" s="60">
        <f>+'INPUT FORM - Budget-Expenditure'!B37</f>
        <v>0</v>
      </c>
      <c r="C37" s="71"/>
      <c r="D37" s="71"/>
      <c r="E37" s="71"/>
      <c r="F37" s="71"/>
      <c r="G37" s="71"/>
      <c r="H37" s="71"/>
      <c r="I37" s="71"/>
      <c r="J37" s="71"/>
      <c r="K37" s="71"/>
      <c r="L37" s="71"/>
      <c r="M37" s="71"/>
      <c r="N37" s="71"/>
      <c r="O37" s="72">
        <f>SUM(C37:N37)</f>
        <v>0</v>
      </c>
      <c r="Q37" s="229"/>
      <c r="R37" s="230"/>
      <c r="S37" s="230"/>
      <c r="T37" s="230"/>
    </row>
    <row r="38" spans="1:20" x14ac:dyDescent="0.2">
      <c r="A38" s="55" t="s">
        <v>283</v>
      </c>
      <c r="B38" s="61">
        <f t="shared" ref="B38:O38" si="1">SUM(B5:B37)</f>
        <v>53779000.939999998</v>
      </c>
      <c r="C38" s="61">
        <f t="shared" si="1"/>
        <v>0</v>
      </c>
      <c r="D38" s="61">
        <f t="shared" si="1"/>
        <v>0</v>
      </c>
      <c r="E38" s="61">
        <f t="shared" si="1"/>
        <v>0</v>
      </c>
      <c r="F38" s="61">
        <f t="shared" si="1"/>
        <v>0</v>
      </c>
      <c r="G38" s="61">
        <f t="shared" si="1"/>
        <v>0</v>
      </c>
      <c r="H38" s="61">
        <f t="shared" si="1"/>
        <v>0</v>
      </c>
      <c r="I38" s="61">
        <f t="shared" si="1"/>
        <v>0</v>
      </c>
      <c r="J38" s="61">
        <f t="shared" si="1"/>
        <v>0</v>
      </c>
      <c r="K38" s="61">
        <f t="shared" si="1"/>
        <v>0</v>
      </c>
      <c r="L38" s="61">
        <f t="shared" si="1"/>
        <v>0</v>
      </c>
      <c r="M38" s="61">
        <f t="shared" si="1"/>
        <v>0</v>
      </c>
      <c r="N38" s="61">
        <f t="shared" si="1"/>
        <v>0</v>
      </c>
      <c r="O38" s="61">
        <f t="shared" si="1"/>
        <v>0</v>
      </c>
      <c r="Q38" s="229"/>
      <c r="R38" s="230"/>
      <c r="S38" s="230"/>
      <c r="T38" s="230"/>
    </row>
    <row r="39" spans="1:20" x14ac:dyDescent="0.2">
      <c r="Q39" s="229"/>
      <c r="R39" s="230"/>
      <c r="S39" s="230"/>
      <c r="T39" s="230"/>
    </row>
    <row r="40" spans="1:20" x14ac:dyDescent="0.2">
      <c r="Q40" s="229"/>
      <c r="R40" s="230"/>
      <c r="S40" s="230"/>
      <c r="T40" s="230"/>
    </row>
    <row r="41" spans="1:20" x14ac:dyDescent="0.2">
      <c r="Q41" s="229"/>
      <c r="R41" s="230"/>
      <c r="S41" s="230"/>
      <c r="T41" s="230"/>
    </row>
    <row r="42" spans="1:20" x14ac:dyDescent="0.2">
      <c r="Q42" s="229"/>
      <c r="R42" s="230"/>
      <c r="S42" s="230"/>
      <c r="T42" s="230"/>
    </row>
    <row r="43" spans="1:20" x14ac:dyDescent="0.2">
      <c r="Q43" s="229"/>
      <c r="R43" s="230"/>
      <c r="S43" s="230"/>
      <c r="T43" s="230"/>
    </row>
    <row r="44" spans="1:20" x14ac:dyDescent="0.2">
      <c r="Q44" s="229"/>
      <c r="R44" s="230"/>
      <c r="S44" s="230"/>
      <c r="T44" s="230"/>
    </row>
    <row r="45" spans="1:20" x14ac:dyDescent="0.2">
      <c r="Q45" s="229"/>
      <c r="R45" s="230"/>
      <c r="S45" s="230"/>
      <c r="T45" s="230"/>
    </row>
    <row r="46" spans="1:20" x14ac:dyDescent="0.2">
      <c r="Q46" s="229"/>
      <c r="R46" s="230"/>
      <c r="S46" s="230"/>
      <c r="T46" s="230"/>
    </row>
    <row r="47" spans="1:20" x14ac:dyDescent="0.2">
      <c r="Q47" s="229"/>
      <c r="R47" s="230"/>
      <c r="S47" s="230"/>
      <c r="T47" s="230"/>
    </row>
    <row r="48" spans="1:20" x14ac:dyDescent="0.2">
      <c r="Q48" s="229"/>
      <c r="R48" s="230"/>
      <c r="S48" s="230"/>
      <c r="T48" s="230"/>
    </row>
    <row r="49" spans="17:20" x14ac:dyDescent="0.2">
      <c r="Q49" s="229"/>
      <c r="R49" s="230"/>
      <c r="S49" s="230"/>
      <c r="T49" s="230"/>
    </row>
    <row r="50" spans="17:20" x14ac:dyDescent="0.2">
      <c r="Q50" s="229"/>
      <c r="R50" s="230"/>
      <c r="S50" s="230"/>
      <c r="T50" s="230"/>
    </row>
    <row r="51" spans="17:20" x14ac:dyDescent="0.2">
      <c r="Q51" s="229"/>
      <c r="R51" s="230"/>
      <c r="S51" s="230"/>
      <c r="T51" s="230"/>
    </row>
    <row r="52" spans="17:20" x14ac:dyDescent="0.2">
      <c r="Q52" s="229"/>
      <c r="R52" s="230"/>
      <c r="S52" s="230"/>
      <c r="T52" s="230"/>
    </row>
    <row r="53" spans="17:20" x14ac:dyDescent="0.2">
      <c r="Q53" s="229"/>
      <c r="R53" s="230"/>
      <c r="S53" s="230"/>
      <c r="T53" s="230"/>
    </row>
    <row r="54" spans="17:20" x14ac:dyDescent="0.2">
      <c r="Q54" s="229"/>
      <c r="R54" s="230"/>
      <c r="S54" s="230"/>
      <c r="T54" s="230"/>
    </row>
    <row r="55" spans="17:20" x14ac:dyDescent="0.2">
      <c r="Q55" s="229"/>
      <c r="R55" s="230"/>
      <c r="S55" s="230"/>
      <c r="T55" s="230"/>
    </row>
    <row r="56" spans="17:20" x14ac:dyDescent="0.2">
      <c r="Q56" s="229"/>
      <c r="R56" s="230"/>
      <c r="S56" s="230"/>
      <c r="T56" s="230"/>
    </row>
    <row r="57" spans="17:20" x14ac:dyDescent="0.2">
      <c r="Q57" s="229"/>
      <c r="R57" s="230"/>
      <c r="S57" s="230"/>
      <c r="T57" s="230"/>
    </row>
    <row r="58" spans="17:20" x14ac:dyDescent="0.2">
      <c r="Q58" s="229"/>
      <c r="R58" s="230"/>
      <c r="S58" s="230"/>
      <c r="T58" s="230"/>
    </row>
    <row r="59" spans="17:20" x14ac:dyDescent="0.2">
      <c r="Q59" s="229"/>
      <c r="R59" s="230"/>
      <c r="S59" s="230"/>
      <c r="T59" s="230"/>
    </row>
    <row r="60" spans="17:20" x14ac:dyDescent="0.2">
      <c r="Q60" s="229"/>
      <c r="R60" s="230"/>
      <c r="S60" s="230"/>
      <c r="T60" s="230"/>
    </row>
    <row r="61" spans="17:20" x14ac:dyDescent="0.2">
      <c r="Q61" s="229"/>
      <c r="R61" s="230"/>
      <c r="S61" s="230"/>
      <c r="T61" s="230"/>
    </row>
    <row r="62" spans="17:20" x14ac:dyDescent="0.2">
      <c r="Q62" s="229"/>
      <c r="R62" s="230"/>
      <c r="S62" s="230"/>
      <c r="T62" s="230"/>
    </row>
    <row r="63" spans="17:20" x14ac:dyDescent="0.2">
      <c r="Q63" s="229"/>
      <c r="R63" s="230"/>
      <c r="S63" s="230"/>
      <c r="T63" s="230"/>
    </row>
    <row r="64" spans="17:20" x14ac:dyDescent="0.2">
      <c r="Q64" s="229"/>
      <c r="R64" s="230"/>
      <c r="S64" s="230"/>
      <c r="T64" s="230"/>
    </row>
    <row r="65" spans="17:20" x14ac:dyDescent="0.2">
      <c r="Q65" s="229"/>
      <c r="R65" s="230"/>
      <c r="S65" s="230"/>
      <c r="T65" s="230"/>
    </row>
    <row r="66" spans="17:20" x14ac:dyDescent="0.2">
      <c r="Q66" s="229"/>
      <c r="R66" s="230"/>
      <c r="S66" s="230"/>
      <c r="T66" s="230"/>
    </row>
    <row r="67" spans="17:20" x14ac:dyDescent="0.2">
      <c r="Q67" s="229"/>
      <c r="R67" s="230"/>
      <c r="S67" s="230"/>
      <c r="T67" s="230"/>
    </row>
    <row r="68" spans="17:20" x14ac:dyDescent="0.2">
      <c r="Q68" s="229"/>
      <c r="R68" s="230"/>
      <c r="S68" s="230"/>
      <c r="T68" s="230"/>
    </row>
    <row r="69" spans="17:20" x14ac:dyDescent="0.2">
      <c r="Q69" s="229"/>
      <c r="R69" s="230"/>
      <c r="S69" s="230"/>
      <c r="T69" s="230"/>
    </row>
    <row r="70" spans="17:20" x14ac:dyDescent="0.2">
      <c r="Q70" s="229"/>
      <c r="R70" s="230"/>
      <c r="S70" s="230"/>
      <c r="T70" s="230"/>
    </row>
    <row r="71" spans="17:20" x14ac:dyDescent="0.2">
      <c r="Q71" s="229"/>
      <c r="R71" s="230"/>
      <c r="S71" s="230"/>
      <c r="T71" s="230"/>
    </row>
    <row r="72" spans="17:20" x14ac:dyDescent="0.2">
      <c r="Q72" s="229"/>
      <c r="R72" s="230"/>
      <c r="S72" s="230"/>
      <c r="T72" s="230"/>
    </row>
    <row r="73" spans="17:20" x14ac:dyDescent="0.2">
      <c r="Q73" s="229"/>
      <c r="R73" s="230"/>
      <c r="S73" s="230"/>
      <c r="T73" s="230"/>
    </row>
    <row r="74" spans="17:20" x14ac:dyDescent="0.2">
      <c r="Q74" s="229"/>
      <c r="R74" s="230"/>
      <c r="S74" s="230"/>
      <c r="T74" s="230"/>
    </row>
    <row r="75" spans="17:20" x14ac:dyDescent="0.2">
      <c r="Q75" s="229"/>
      <c r="R75" s="230"/>
      <c r="S75" s="230"/>
      <c r="T75" s="230"/>
    </row>
    <row r="76" spans="17:20" x14ac:dyDescent="0.2">
      <c r="Q76" s="229"/>
      <c r="R76" s="230"/>
      <c r="S76" s="230"/>
      <c r="T76" s="230"/>
    </row>
    <row r="77" spans="17:20" x14ac:dyDescent="0.2">
      <c r="Q77" s="229"/>
      <c r="R77" s="230"/>
      <c r="S77" s="230"/>
      <c r="T77" s="230"/>
    </row>
    <row r="78" spans="17:20" x14ac:dyDescent="0.2">
      <c r="Q78" s="229"/>
      <c r="R78" s="230"/>
      <c r="S78" s="230"/>
      <c r="T78" s="230"/>
    </row>
  </sheetData>
  <phoneticPr fontId="0" type="noConversion"/>
  <pageMargins left="0.75" right="0.75" top="1" bottom="1" header="0.5" footer="0.5"/>
  <pageSetup paperSize="9" scale="70" orientation="landscape" horizontalDpi="4294967293"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38"/>
  <sheetViews>
    <sheetView workbookViewId="0">
      <pane xSplit="2" ySplit="3" topLeftCell="C4" activePane="bottomRight" state="frozen"/>
      <selection activeCell="B60" sqref="B60"/>
      <selection pane="topRight" activeCell="B60" sqref="B60"/>
      <selection pane="bottomLeft" activeCell="B60" sqref="B60"/>
      <selection pane="bottomRight" activeCell="C5" sqref="C5:C22"/>
    </sheetView>
  </sheetViews>
  <sheetFormatPr defaultRowHeight="12.75" x14ac:dyDescent="0.2"/>
  <cols>
    <col min="1" max="1" width="35.85546875" customWidth="1"/>
    <col min="2" max="2" width="28" style="62" customWidth="1"/>
    <col min="3" max="6" width="10.140625" style="62" bestFit="1" customWidth="1"/>
    <col min="7" max="14" width="9.140625" style="62" customWidth="1"/>
    <col min="15" max="15" width="11.42578125" style="62" customWidth="1"/>
  </cols>
  <sheetData>
    <row r="1" spans="1:24" ht="21" thickBot="1" x14ac:dyDescent="0.35">
      <c r="A1" s="33" t="s">
        <v>277</v>
      </c>
      <c r="B1" s="56"/>
      <c r="C1" s="63"/>
      <c r="D1" s="63"/>
      <c r="E1" s="63"/>
      <c r="F1" s="63"/>
      <c r="G1" s="63"/>
      <c r="H1" s="63"/>
      <c r="I1" s="64"/>
    </row>
    <row r="2" spans="1:24" ht="18" x14ac:dyDescent="0.25">
      <c r="A2" s="35" t="s">
        <v>284</v>
      </c>
      <c r="B2" s="57"/>
      <c r="C2" s="65" t="s">
        <v>264</v>
      </c>
      <c r="D2" s="66"/>
      <c r="E2" s="66"/>
      <c r="F2" s="66"/>
      <c r="G2" s="66"/>
      <c r="H2" s="66"/>
      <c r="I2" s="66"/>
      <c r="J2" s="66"/>
      <c r="K2" s="66"/>
      <c r="L2" s="66"/>
      <c r="M2" s="66"/>
      <c r="N2" s="66"/>
      <c r="O2" s="67"/>
    </row>
    <row r="3" spans="1:24" ht="21" thickBot="1" x14ac:dyDescent="0.35">
      <c r="A3" s="36" t="s">
        <v>253</v>
      </c>
      <c r="B3" s="58" t="s">
        <v>252</v>
      </c>
      <c r="C3" s="68" t="s">
        <v>220</v>
      </c>
      <c r="D3" s="68" t="s">
        <v>254</v>
      </c>
      <c r="E3" s="68" t="s">
        <v>255</v>
      </c>
      <c r="F3" s="68" t="s">
        <v>256</v>
      </c>
      <c r="G3" s="68" t="s">
        <v>257</v>
      </c>
      <c r="H3" s="68" t="s">
        <v>258</v>
      </c>
      <c r="I3" s="68" t="s">
        <v>259</v>
      </c>
      <c r="J3" s="68" t="s">
        <v>260</v>
      </c>
      <c r="K3" s="68" t="s">
        <v>261</v>
      </c>
      <c r="L3" s="68" t="s">
        <v>262</v>
      </c>
      <c r="M3" s="68" t="s">
        <v>221</v>
      </c>
      <c r="N3" s="68" t="s">
        <v>227</v>
      </c>
      <c r="O3" s="68" t="s">
        <v>207</v>
      </c>
    </row>
    <row r="4" spans="1:24" ht="15" x14ac:dyDescent="0.25">
      <c r="A4" s="46"/>
      <c r="B4" s="59"/>
      <c r="C4" s="69"/>
      <c r="D4" s="69"/>
      <c r="E4" s="69"/>
      <c r="F4" s="69"/>
      <c r="G4" s="69"/>
      <c r="H4" s="69"/>
      <c r="I4" s="69"/>
      <c r="J4" s="69"/>
      <c r="K4" s="69"/>
      <c r="L4" s="69"/>
      <c r="M4" s="69"/>
      <c r="N4" s="69"/>
      <c r="O4" s="70"/>
    </row>
    <row r="5" spans="1:24" ht="15" x14ac:dyDescent="0.25">
      <c r="A5" s="41" t="str">
        <f>'INPUT FORM - Budget-Expenditure'!A5</f>
        <v>Begraafplaas</v>
      </c>
      <c r="B5" s="60">
        <f>+'Input Form - Budgets Income'!B5</f>
        <v>5920</v>
      </c>
      <c r="C5" s="71"/>
      <c r="D5" s="71"/>
      <c r="E5" s="71"/>
      <c r="F5" s="71"/>
      <c r="G5" s="71"/>
      <c r="H5" s="71"/>
      <c r="I5" s="71"/>
      <c r="J5" s="71"/>
      <c r="K5" s="71"/>
      <c r="L5" s="71"/>
      <c r="M5" s="71"/>
      <c r="N5" s="71"/>
      <c r="O5" s="72">
        <f t="shared" ref="O5:O16" si="0">SUM(C5:N5)</f>
        <v>0</v>
      </c>
      <c r="S5" s="22"/>
      <c r="T5" s="212"/>
      <c r="U5" s="212"/>
      <c r="V5" s="22"/>
      <c r="W5" s="22"/>
      <c r="X5" s="22"/>
    </row>
    <row r="6" spans="1:24" ht="15" x14ac:dyDescent="0.25">
      <c r="A6" s="41" t="str">
        <f>'INPUT FORM - Budget-Expenditure'!A6</f>
        <v>Behuising amptelik</v>
      </c>
      <c r="B6" s="60">
        <f>+'Input Form - Budgets Income'!B6</f>
        <v>2904</v>
      </c>
      <c r="C6" s="71"/>
      <c r="D6" s="71"/>
      <c r="E6" s="71"/>
      <c r="F6" s="71"/>
      <c r="G6" s="71"/>
      <c r="H6" s="71"/>
      <c r="I6" s="71"/>
      <c r="J6" s="71"/>
      <c r="K6" s="71"/>
      <c r="L6" s="71"/>
      <c r="M6" s="71"/>
      <c r="N6" s="71"/>
      <c r="O6" s="72">
        <f t="shared" si="0"/>
        <v>0</v>
      </c>
      <c r="S6" s="22"/>
      <c r="T6" s="212"/>
      <c r="U6" s="212"/>
      <c r="V6" s="22"/>
      <c r="W6" s="22"/>
      <c r="X6" s="22"/>
    </row>
    <row r="7" spans="1:24" ht="15" x14ac:dyDescent="0.25">
      <c r="A7" s="41" t="str">
        <f>'INPUT FORM - Budget-Expenditure'!A7</f>
        <v>Biblioteek</v>
      </c>
      <c r="B7" s="60">
        <f>+'Input Form - Budgets Income'!B7</f>
        <v>730</v>
      </c>
      <c r="C7" s="71"/>
      <c r="D7" s="71"/>
      <c r="E7" s="71"/>
      <c r="F7" s="71"/>
      <c r="G7" s="71"/>
      <c r="H7" s="71"/>
      <c r="I7" s="71"/>
      <c r="J7" s="71"/>
      <c r="K7" s="71"/>
      <c r="L7" s="71"/>
      <c r="M7" s="71"/>
      <c r="N7" s="71"/>
      <c r="O7" s="72">
        <f t="shared" si="0"/>
        <v>0</v>
      </c>
      <c r="S7" s="22"/>
      <c r="T7" s="212"/>
      <c r="U7" s="212"/>
      <c r="V7" s="22"/>
      <c r="W7" s="22"/>
      <c r="X7" s="22"/>
    </row>
    <row r="8" spans="1:24" ht="15" x14ac:dyDescent="0.25">
      <c r="A8" s="41" t="str">
        <f>'INPUT FORM - Budget-Expenditure'!A8</f>
        <v>Brandweerdiens</v>
      </c>
      <c r="B8" s="60">
        <f>+'Input Form - Budgets Income'!B8</f>
        <v>0</v>
      </c>
      <c r="C8" s="71"/>
      <c r="D8" s="71"/>
      <c r="E8" s="71"/>
      <c r="F8" s="71"/>
      <c r="G8" s="71"/>
      <c r="H8" s="71"/>
      <c r="I8" s="71"/>
      <c r="J8" s="71"/>
      <c r="K8" s="71"/>
      <c r="L8" s="71"/>
      <c r="M8" s="71"/>
      <c r="N8" s="71"/>
      <c r="O8" s="72">
        <f t="shared" si="0"/>
        <v>0</v>
      </c>
      <c r="S8" s="22"/>
      <c r="T8" s="212"/>
      <c r="U8" s="212"/>
      <c r="V8" s="22"/>
      <c r="W8" s="22"/>
      <c r="X8" s="22"/>
    </row>
    <row r="9" spans="1:24" ht="15" x14ac:dyDescent="0.25">
      <c r="A9" s="41" t="str">
        <f>'INPUT FORM - Budget-Expenditure'!A9</f>
        <v>Burgerlike Beskerming/Noodramp</v>
      </c>
      <c r="B9" s="60">
        <f>+'Input Form - Budgets Income'!B9</f>
        <v>0</v>
      </c>
      <c r="C9" s="71"/>
      <c r="D9" s="71"/>
      <c r="E9" s="71"/>
      <c r="F9" s="71"/>
      <c r="G9" s="71"/>
      <c r="H9" s="71"/>
      <c r="I9" s="71"/>
      <c r="J9" s="71"/>
      <c r="K9" s="71"/>
      <c r="L9" s="71"/>
      <c r="M9" s="71"/>
      <c r="N9" s="71"/>
      <c r="O9" s="72">
        <f t="shared" si="0"/>
        <v>0</v>
      </c>
      <c r="S9" s="22"/>
      <c r="T9" s="212"/>
      <c r="U9" s="212"/>
      <c r="V9" s="22"/>
      <c r="W9" s="22"/>
      <c r="X9" s="22"/>
    </row>
    <row r="10" spans="1:24" ht="15" x14ac:dyDescent="0.25">
      <c r="A10" s="41" t="str">
        <f>'INPUT FORM - Budget-Expenditure'!A10</f>
        <v>Eiendomsbelasting</v>
      </c>
      <c r="B10" s="60">
        <f>+'Input Form - Budgets Income'!B10</f>
        <v>9629011.7300000004</v>
      </c>
      <c r="C10" s="71"/>
      <c r="D10" s="71"/>
      <c r="E10" s="71"/>
      <c r="F10" s="71"/>
      <c r="G10" s="71"/>
      <c r="H10" s="71"/>
      <c r="I10" s="71"/>
      <c r="J10" s="71"/>
      <c r="K10" s="71"/>
      <c r="L10" s="71"/>
      <c r="M10" s="71"/>
      <c r="N10" s="71"/>
      <c r="O10" s="72">
        <f t="shared" si="0"/>
        <v>0</v>
      </c>
      <c r="S10" s="22"/>
      <c r="T10" s="212"/>
      <c r="U10" s="212"/>
      <c r="V10" s="22"/>
      <c r="W10" s="22"/>
      <c r="X10" s="22"/>
    </row>
    <row r="11" spans="1:24" ht="15" x14ac:dyDescent="0.25">
      <c r="A11" s="41" t="str">
        <f>'INPUT FORM - Budget-Expenditure'!A11</f>
        <v>Gesondheidsdienste</v>
      </c>
      <c r="B11" s="60">
        <f>+'Input Form - Budgets Income'!B11</f>
        <v>0</v>
      </c>
      <c r="C11" s="71"/>
      <c r="D11" s="71"/>
      <c r="E11" s="71"/>
      <c r="F11" s="71"/>
      <c r="G11" s="71"/>
      <c r="H11" s="71"/>
      <c r="I11" s="71"/>
      <c r="J11" s="71"/>
      <c r="K11" s="71"/>
      <c r="L11" s="71"/>
      <c r="M11" s="71"/>
      <c r="N11" s="71"/>
      <c r="O11" s="72">
        <f t="shared" si="0"/>
        <v>0</v>
      </c>
      <c r="S11" s="22"/>
      <c r="T11" s="212"/>
      <c r="U11" s="212"/>
      <c r="V11" s="22"/>
      <c r="W11" s="22"/>
      <c r="X11" s="22"/>
    </row>
    <row r="12" spans="1:24" ht="15" x14ac:dyDescent="0.25">
      <c r="A12" s="41" t="str">
        <f>'INPUT FORM - Budget-Expenditure'!A12</f>
        <v>Hoofpaaie</v>
      </c>
      <c r="B12" s="60">
        <f>+'Input Form - Budgets Income'!B12</f>
        <v>0</v>
      </c>
      <c r="C12" s="71"/>
      <c r="D12" s="71"/>
      <c r="E12" s="71"/>
      <c r="F12" s="71"/>
      <c r="G12" s="71"/>
      <c r="H12" s="71"/>
      <c r="I12" s="71"/>
      <c r="J12" s="71"/>
      <c r="K12" s="71"/>
      <c r="L12" s="71"/>
      <c r="M12" s="71"/>
      <c r="N12" s="71"/>
      <c r="O12" s="72">
        <f t="shared" si="0"/>
        <v>0</v>
      </c>
      <c r="S12" s="22"/>
      <c r="T12" s="212"/>
      <c r="U12" s="212"/>
      <c r="V12" s="22"/>
      <c r="W12" s="22"/>
      <c r="X12" s="22"/>
    </row>
    <row r="13" spans="1:24" ht="15" x14ac:dyDescent="0.25">
      <c r="A13" s="41" t="str">
        <f>'INPUT FORM - Budget-Expenditure'!A13</f>
        <v>Meent</v>
      </c>
      <c r="B13" s="60">
        <f>+'Input Form - Budgets Income'!B13</f>
        <v>422392</v>
      </c>
      <c r="C13" s="71"/>
      <c r="D13" s="71"/>
      <c r="E13" s="71"/>
      <c r="F13" s="71"/>
      <c r="G13" s="71"/>
      <c r="H13" s="71"/>
      <c r="I13" s="71"/>
      <c r="J13" s="71"/>
      <c r="K13" s="71"/>
      <c r="L13" s="71"/>
      <c r="M13" s="71"/>
      <c r="N13" s="71"/>
      <c r="O13" s="72">
        <f t="shared" si="0"/>
        <v>0</v>
      </c>
      <c r="S13" s="22"/>
      <c r="T13" s="212"/>
      <c r="U13" s="212"/>
      <c r="V13" s="22"/>
      <c r="W13" s="22"/>
      <c r="X13" s="22"/>
    </row>
    <row r="14" spans="1:24" ht="15" x14ac:dyDescent="0.25">
      <c r="A14" s="41" t="str">
        <f>'INPUT FORM - Budget-Expenditure'!A14</f>
        <v>Munisipale Geboue en Eiendomme</v>
      </c>
      <c r="B14" s="60">
        <f>+'Input Form - Budgets Income'!B14</f>
        <v>43922</v>
      </c>
      <c r="C14" s="71"/>
      <c r="D14" s="71"/>
      <c r="E14" s="71"/>
      <c r="F14" s="71"/>
      <c r="G14" s="71"/>
      <c r="H14" s="71"/>
      <c r="I14" s="71"/>
      <c r="J14" s="71"/>
      <c r="K14" s="71"/>
      <c r="L14" s="71"/>
      <c r="M14" s="71"/>
      <c r="N14" s="71"/>
      <c r="O14" s="72">
        <f t="shared" si="0"/>
        <v>0</v>
      </c>
      <c r="S14" s="22"/>
      <c r="T14" s="212"/>
      <c r="U14" s="212"/>
      <c r="V14" s="22"/>
      <c r="W14" s="22"/>
      <c r="X14" s="22"/>
    </row>
    <row r="15" spans="1:24" ht="15" x14ac:dyDescent="0.25">
      <c r="A15" s="41" t="str">
        <f>'INPUT FORM - Budget-Expenditure'!A15</f>
        <v>Museum</v>
      </c>
      <c r="B15" s="60">
        <f>+'Input Form - Budgets Income'!B15</f>
        <v>0</v>
      </c>
      <c r="C15" s="71"/>
      <c r="D15" s="71"/>
      <c r="E15" s="71"/>
      <c r="F15" s="71"/>
      <c r="G15" s="71"/>
      <c r="H15" s="71"/>
      <c r="I15" s="71"/>
      <c r="J15" s="71"/>
      <c r="K15" s="71"/>
      <c r="L15" s="71"/>
      <c r="M15" s="71"/>
      <c r="N15" s="71"/>
      <c r="O15" s="72">
        <f t="shared" si="0"/>
        <v>0</v>
      </c>
      <c r="S15" s="22"/>
      <c r="T15" s="212"/>
      <c r="U15" s="212"/>
      <c r="V15" s="22"/>
      <c r="W15" s="22"/>
      <c r="X15" s="22"/>
    </row>
    <row r="16" spans="1:24" ht="15" x14ac:dyDescent="0.25">
      <c r="A16" s="41" t="str">
        <f>'INPUT FORM - Budget-Expenditure'!A16</f>
        <v>Natuurtuin</v>
      </c>
      <c r="B16" s="60">
        <f>+'Input Form - Budgets Income'!B16</f>
        <v>5100</v>
      </c>
      <c r="C16" s="71"/>
      <c r="D16" s="71"/>
      <c r="E16" s="71"/>
      <c r="F16" s="71"/>
      <c r="G16" s="71"/>
      <c r="H16" s="71"/>
      <c r="I16" s="71"/>
      <c r="J16" s="71"/>
      <c r="K16" s="71"/>
      <c r="L16" s="71"/>
      <c r="M16" s="71"/>
      <c r="N16" s="71"/>
      <c r="O16" s="72">
        <f t="shared" si="0"/>
        <v>0</v>
      </c>
      <c r="S16" s="22"/>
      <c r="T16" s="212"/>
      <c r="U16" s="212"/>
      <c r="V16" s="22"/>
      <c r="W16" s="22"/>
      <c r="X16" s="22"/>
    </row>
    <row r="17" spans="1:24" ht="15" x14ac:dyDescent="0.25">
      <c r="A17" s="41" t="str">
        <f>'INPUT FORM - Budget-Expenditure'!A17</f>
        <v>Openbare Werke</v>
      </c>
      <c r="B17" s="60">
        <f>+'Input Form - Budgets Income'!B17</f>
        <v>100</v>
      </c>
      <c r="C17" s="71"/>
      <c r="D17" s="71"/>
      <c r="E17" s="71"/>
      <c r="F17" s="71"/>
      <c r="G17" s="71"/>
      <c r="H17" s="71"/>
      <c r="I17" s="71"/>
      <c r="J17" s="71"/>
      <c r="K17" s="71"/>
      <c r="L17" s="71"/>
      <c r="M17" s="71"/>
      <c r="N17" s="71"/>
      <c r="O17" s="72">
        <f t="shared" ref="O17:O35" si="1">SUM(C17:N17)</f>
        <v>0</v>
      </c>
      <c r="S17" s="22"/>
      <c r="T17" s="212"/>
      <c r="U17" s="212"/>
      <c r="V17" s="22"/>
      <c r="W17" s="22"/>
      <c r="X17" s="22"/>
    </row>
    <row r="18" spans="1:24" ht="15" x14ac:dyDescent="0.25">
      <c r="A18" s="41" t="str">
        <f>'INPUT FORM - Budget-Expenditure'!A18</f>
        <v>Parke, oopruimtes en Sportgronde</v>
      </c>
      <c r="B18" s="60">
        <f>+'Input Form - Budgets Income'!B18</f>
        <v>200</v>
      </c>
      <c r="C18" s="71"/>
      <c r="D18" s="71"/>
      <c r="E18" s="71"/>
      <c r="F18" s="71"/>
      <c r="G18" s="71"/>
      <c r="H18" s="71"/>
      <c r="I18" s="71"/>
      <c r="J18" s="71"/>
      <c r="K18" s="71"/>
      <c r="L18" s="71"/>
      <c r="M18" s="71"/>
      <c r="N18" s="71"/>
      <c r="O18" s="72">
        <f t="shared" si="1"/>
        <v>0</v>
      </c>
      <c r="S18" s="22"/>
      <c r="T18" s="212"/>
      <c r="U18" s="212"/>
      <c r="V18" s="22"/>
      <c r="W18" s="22"/>
      <c r="X18" s="22"/>
    </row>
    <row r="19" spans="1:24" ht="15" x14ac:dyDescent="0.25">
      <c r="A19" s="41" t="str">
        <f>'INPUT FORM - Budget-Expenditure'!A19</f>
        <v>Raad se algemene onkoste</v>
      </c>
      <c r="B19" s="60">
        <f>+'Input Form - Budgets Income'!B19</f>
        <v>19308411.940000001</v>
      </c>
      <c r="C19" s="71"/>
      <c r="D19" s="71"/>
      <c r="E19" s="71"/>
      <c r="F19" s="71"/>
      <c r="G19" s="71"/>
      <c r="H19" s="71"/>
      <c r="I19" s="71"/>
      <c r="J19" s="71"/>
      <c r="K19" s="71"/>
      <c r="L19" s="71"/>
      <c r="M19" s="71"/>
      <c r="N19" s="71"/>
      <c r="O19" s="72">
        <f>SUM(C19:N19)</f>
        <v>0</v>
      </c>
      <c r="S19" s="22"/>
      <c r="T19" s="212"/>
      <c r="U19" s="212"/>
      <c r="V19" s="22"/>
      <c r="W19" s="22"/>
      <c r="X19" s="22"/>
    </row>
    <row r="20" spans="1:24" ht="15" x14ac:dyDescent="0.25">
      <c r="A20" s="41" t="str">
        <f>'INPUT FORM - Budget-Expenditure'!A20</f>
        <v>Skut</v>
      </c>
      <c r="B20" s="60">
        <f>+'Input Form - Budgets Income'!B20</f>
        <v>705</v>
      </c>
      <c r="C20" s="71"/>
      <c r="D20" s="71"/>
      <c r="E20" s="71"/>
      <c r="F20" s="71"/>
      <c r="G20" s="71"/>
      <c r="H20" s="71"/>
      <c r="I20" s="71"/>
      <c r="J20" s="71"/>
      <c r="K20" s="71"/>
      <c r="L20" s="71"/>
      <c r="M20" s="71"/>
      <c r="N20" s="71"/>
      <c r="O20" s="72">
        <f t="shared" si="1"/>
        <v>0</v>
      </c>
      <c r="S20" s="22"/>
      <c r="T20" s="212"/>
      <c r="U20" s="212"/>
      <c r="V20" s="22"/>
      <c r="W20" s="22"/>
      <c r="X20" s="22"/>
    </row>
    <row r="21" spans="1:24" ht="15" x14ac:dyDescent="0.25">
      <c r="A21" s="41" t="str">
        <f>'INPUT FORM - Budget-Expenditure'!A21</f>
        <v>Begroting en Tesourie</v>
      </c>
      <c r="B21" s="60">
        <f>+'Input Form - Budgets Income'!B21</f>
        <v>4525332</v>
      </c>
      <c r="C21" s="71"/>
      <c r="D21" s="71"/>
      <c r="E21" s="71"/>
      <c r="F21" s="71"/>
      <c r="G21" s="71"/>
      <c r="H21" s="71"/>
      <c r="I21" s="71"/>
      <c r="J21" s="71"/>
      <c r="K21" s="71"/>
      <c r="L21" s="71"/>
      <c r="M21" s="71"/>
      <c r="N21" s="71"/>
      <c r="O21" s="72">
        <f t="shared" si="1"/>
        <v>0</v>
      </c>
      <c r="S21" s="22"/>
      <c r="T21" s="212"/>
      <c r="U21" s="212"/>
      <c r="V21" s="22"/>
      <c r="W21" s="22"/>
      <c r="X21" s="22"/>
    </row>
    <row r="22" spans="1:24" ht="15" x14ac:dyDescent="0.25">
      <c r="A22" s="41" t="str">
        <f>'INPUT FORM - Budget-Expenditure'!A22</f>
        <v>Korporatiewe dienste</v>
      </c>
      <c r="B22" s="60">
        <f>+'Input Form - Budgets Income'!B22</f>
        <v>0</v>
      </c>
      <c r="C22" s="71"/>
      <c r="D22" s="71"/>
      <c r="E22" s="71"/>
      <c r="F22" s="71"/>
      <c r="G22" s="71"/>
      <c r="H22" s="71"/>
      <c r="I22" s="71"/>
      <c r="J22" s="71"/>
      <c r="K22" s="71"/>
      <c r="L22" s="71"/>
      <c r="M22" s="71"/>
      <c r="N22" s="71"/>
      <c r="O22" s="72">
        <f>SUM(C22:N22)</f>
        <v>0</v>
      </c>
      <c r="S22" s="22"/>
      <c r="T22" s="212"/>
      <c r="U22" s="212"/>
      <c r="V22" s="22"/>
      <c r="W22" s="22"/>
      <c r="X22" s="22"/>
    </row>
    <row r="23" spans="1:24" ht="15" x14ac:dyDescent="0.25">
      <c r="A23" s="41" t="str">
        <f>'INPUT FORM - Budget-Expenditure'!A23</f>
        <v>Strate en Sypaadjies</v>
      </c>
      <c r="B23" s="60">
        <f>+'Input Form - Budgets Income'!B23</f>
        <v>400</v>
      </c>
      <c r="C23" s="71"/>
      <c r="D23" s="71"/>
      <c r="E23" s="71"/>
      <c r="F23" s="71"/>
      <c r="G23" s="71"/>
      <c r="H23" s="71"/>
      <c r="I23" s="71"/>
      <c r="J23" s="71"/>
      <c r="K23" s="71"/>
      <c r="L23" s="71"/>
      <c r="M23" s="71"/>
      <c r="N23" s="71"/>
      <c r="O23" s="72">
        <f t="shared" si="1"/>
        <v>0</v>
      </c>
      <c r="S23" s="22"/>
      <c r="T23" s="212"/>
      <c r="U23" s="212"/>
      <c r="V23" s="22"/>
      <c r="W23" s="22"/>
      <c r="X23" s="22"/>
    </row>
    <row r="24" spans="1:24" ht="15" x14ac:dyDescent="0.25">
      <c r="A24" s="41" t="str">
        <f>'INPUT FORM - Budget-Expenditure'!A24</f>
        <v>Swembad</v>
      </c>
      <c r="B24" s="60">
        <f>+'Input Form - Budgets Income'!B24</f>
        <v>9000</v>
      </c>
      <c r="C24" s="71"/>
      <c r="D24" s="71"/>
      <c r="E24" s="71"/>
      <c r="F24" s="71"/>
      <c r="G24" s="71"/>
      <c r="H24" s="71"/>
      <c r="I24" s="71"/>
      <c r="J24" s="71"/>
      <c r="K24" s="71"/>
      <c r="L24" s="71"/>
      <c r="M24" s="71"/>
      <c r="N24" s="71"/>
      <c r="O24" s="72">
        <f t="shared" si="1"/>
        <v>0</v>
      </c>
      <c r="S24" s="22"/>
      <c r="T24" s="212"/>
      <c r="U24" s="212"/>
      <c r="V24" s="22"/>
      <c r="W24" s="22"/>
      <c r="X24" s="22"/>
    </row>
    <row r="25" spans="1:24" ht="15" x14ac:dyDescent="0.25">
      <c r="A25" s="41" t="str">
        <f>'INPUT FORM - Budget-Expenditure'!A25</f>
        <v>Verkeer en Lisensiëring</v>
      </c>
      <c r="B25" s="60">
        <f>+'Input Form - Budgets Income'!B25</f>
        <v>1500</v>
      </c>
      <c r="C25" s="71"/>
      <c r="D25" s="71"/>
      <c r="E25" s="71"/>
      <c r="F25" s="71"/>
      <c r="G25" s="71"/>
      <c r="H25" s="71"/>
      <c r="I25" s="71"/>
      <c r="J25" s="71"/>
      <c r="K25" s="71"/>
      <c r="L25" s="71"/>
      <c r="M25" s="71"/>
      <c r="N25" s="71"/>
      <c r="O25" s="72">
        <f>SUM(C25:N25)</f>
        <v>0</v>
      </c>
      <c r="S25" s="22"/>
      <c r="T25" s="212"/>
      <c r="U25" s="212"/>
      <c r="V25" s="22"/>
      <c r="W25" s="22"/>
      <c r="X25" s="22"/>
    </row>
    <row r="26" spans="1:24" ht="15" x14ac:dyDescent="0.25">
      <c r="A26" s="41" t="str">
        <f>'INPUT FORM - Budget-Expenditure'!A26</f>
        <v>Vliegveld</v>
      </c>
      <c r="B26" s="60">
        <f>+'Input Form - Budgets Income'!B26</f>
        <v>300</v>
      </c>
      <c r="C26" s="71"/>
      <c r="D26" s="71"/>
      <c r="E26" s="71"/>
      <c r="F26" s="71"/>
      <c r="G26" s="71"/>
      <c r="H26" s="71"/>
      <c r="I26" s="71"/>
      <c r="J26" s="71"/>
      <c r="K26" s="71"/>
      <c r="L26" s="71"/>
      <c r="M26" s="71"/>
      <c r="N26" s="71"/>
      <c r="O26" s="72">
        <f>SUM(C26:N26)</f>
        <v>0</v>
      </c>
      <c r="S26" s="22"/>
      <c r="T26" s="212"/>
      <c r="U26" s="212"/>
      <c r="V26" s="22"/>
      <c r="W26" s="22"/>
      <c r="X26" s="22"/>
    </row>
    <row r="27" spans="1:24" ht="15" x14ac:dyDescent="0.25">
      <c r="A27" s="41" t="str">
        <f>'INPUT FORM - Budget-Expenditure'!A27</f>
        <v>Vullisverwydering</v>
      </c>
      <c r="B27" s="60">
        <f>+'Input Form - Budgets Income'!B27</f>
        <v>3421810</v>
      </c>
      <c r="C27" s="71"/>
      <c r="D27" s="71"/>
      <c r="E27" s="71"/>
      <c r="F27" s="71"/>
      <c r="G27" s="71"/>
      <c r="H27" s="71"/>
      <c r="I27" s="71"/>
      <c r="J27" s="71"/>
      <c r="K27" s="71"/>
      <c r="L27" s="71"/>
      <c r="M27" s="71"/>
      <c r="N27" s="71"/>
      <c r="O27" s="72">
        <f>SUM(C27:N27)</f>
        <v>0</v>
      </c>
      <c r="S27" s="22"/>
      <c r="T27" s="212"/>
      <c r="U27" s="212"/>
      <c r="V27" s="22"/>
      <c r="W27" s="22"/>
      <c r="X27" s="22"/>
    </row>
    <row r="28" spans="1:24" ht="15" x14ac:dyDescent="0.25">
      <c r="A28" s="41" t="str">
        <f>'INPUT FORM - Budget-Expenditure'!A28</f>
        <v>Sanitasie en Reiniging</v>
      </c>
      <c r="B28" s="60">
        <f>+'Input Form - Budgets Income'!B28</f>
        <v>2478859</v>
      </c>
      <c r="C28" s="71"/>
      <c r="D28" s="71"/>
      <c r="E28" s="71"/>
      <c r="F28" s="71"/>
      <c r="G28" s="71"/>
      <c r="H28" s="71"/>
      <c r="I28" s="71"/>
      <c r="J28" s="71"/>
      <c r="K28" s="71"/>
      <c r="L28" s="71"/>
      <c r="M28" s="71"/>
      <c r="N28" s="71"/>
      <c r="O28" s="72">
        <f t="shared" si="1"/>
        <v>0</v>
      </c>
      <c r="S28" s="22"/>
      <c r="T28" s="212"/>
      <c r="U28" s="212"/>
      <c r="V28" s="212"/>
      <c r="W28" s="212"/>
      <c r="X28" s="22"/>
    </row>
    <row r="29" spans="1:24" ht="15" x14ac:dyDescent="0.25">
      <c r="A29" s="41" t="str">
        <f>'INPUT FORM - Budget-Expenditure'!A29</f>
        <v>Verplegingsdienste</v>
      </c>
      <c r="B29" s="60">
        <f>+'Input Form - Budgets Income'!B29</f>
        <v>0</v>
      </c>
      <c r="C29" s="71"/>
      <c r="D29" s="71"/>
      <c r="E29" s="71"/>
      <c r="F29" s="71"/>
      <c r="G29" s="71"/>
      <c r="H29" s="71"/>
      <c r="I29" s="71"/>
      <c r="J29" s="71"/>
      <c r="K29" s="71"/>
      <c r="L29" s="71"/>
      <c r="M29" s="71"/>
      <c r="N29" s="71"/>
      <c r="O29" s="72">
        <f>SUM(C29:N29)</f>
        <v>0</v>
      </c>
      <c r="S29" s="22"/>
      <c r="T29" s="212"/>
      <c r="U29" s="212"/>
      <c r="V29" s="212"/>
      <c r="W29" s="212"/>
      <c r="X29" s="22"/>
    </row>
    <row r="30" spans="1:24" ht="15" x14ac:dyDescent="0.25">
      <c r="A30" s="41" t="str">
        <f>'INPUT FORM - Budget-Expenditure'!A30</f>
        <v>Woonwapark</v>
      </c>
      <c r="B30" s="60">
        <f>+'Input Form - Budgets Income'!B30</f>
        <v>3100</v>
      </c>
      <c r="C30" s="71"/>
      <c r="D30" s="71"/>
      <c r="E30" s="71"/>
      <c r="F30" s="71"/>
      <c r="G30" s="71"/>
      <c r="H30" s="71"/>
      <c r="I30" s="71"/>
      <c r="J30" s="71"/>
      <c r="K30" s="71"/>
      <c r="L30" s="71"/>
      <c r="M30" s="71"/>
      <c r="N30" s="71"/>
      <c r="O30" s="72">
        <f t="shared" si="1"/>
        <v>0</v>
      </c>
      <c r="S30" s="22"/>
      <c r="T30" s="212"/>
      <c r="U30" s="212"/>
      <c r="V30" s="212"/>
      <c r="W30" s="212"/>
      <c r="X30" s="22"/>
    </row>
    <row r="31" spans="1:24" ht="15" x14ac:dyDescent="0.25">
      <c r="A31" s="41" t="str">
        <f>'INPUT FORM - Budget-Expenditure'!A31</f>
        <v>Slagpale</v>
      </c>
      <c r="B31" s="60">
        <f>+'Input Form - Budgets Income'!B31</f>
        <v>0</v>
      </c>
      <c r="C31" s="71"/>
      <c r="D31" s="71"/>
      <c r="E31" s="71"/>
      <c r="F31" s="71"/>
      <c r="G31" s="71"/>
      <c r="H31" s="71"/>
      <c r="I31" s="71"/>
      <c r="J31" s="71"/>
      <c r="K31" s="71"/>
      <c r="L31" s="71"/>
      <c r="M31" s="71"/>
      <c r="N31" s="71"/>
      <c r="O31" s="72">
        <f t="shared" si="1"/>
        <v>0</v>
      </c>
      <c r="S31" s="22"/>
      <c r="T31" s="212"/>
      <c r="U31" s="212"/>
      <c r="V31" s="212"/>
      <c r="W31" s="212"/>
      <c r="X31" s="22"/>
    </row>
    <row r="32" spans="1:24" ht="15" x14ac:dyDescent="0.25">
      <c r="A32" s="41" t="str">
        <f>'INPUT FORM - Budget-Expenditure'!A32</f>
        <v>Elektrisiteit Administrasie</v>
      </c>
      <c r="B32" s="60">
        <f>+'Input Form - Budgets Income'!B32</f>
        <v>7981626.2741500009</v>
      </c>
      <c r="C32" s="71"/>
      <c r="D32" s="71"/>
      <c r="E32" s="71"/>
      <c r="F32" s="71"/>
      <c r="G32" s="71"/>
      <c r="H32" s="71"/>
      <c r="I32" s="71"/>
      <c r="J32" s="71"/>
      <c r="K32" s="71"/>
      <c r="L32" s="71"/>
      <c r="M32" s="71"/>
      <c r="N32" s="71"/>
      <c r="O32" s="72">
        <f>SUM(C32:N32)</f>
        <v>0</v>
      </c>
      <c r="S32" s="22"/>
      <c r="T32" s="212"/>
      <c r="U32" s="212"/>
      <c r="V32" s="212"/>
      <c r="W32" s="212"/>
      <c r="X32" s="22"/>
    </row>
    <row r="33" spans="1:24" ht="15" x14ac:dyDescent="0.25">
      <c r="A33" s="41" t="str">
        <f>'INPUT FORM - Budget-Expenditure'!A33</f>
        <v>Elektrisiteit Opwekking</v>
      </c>
      <c r="B33" s="60">
        <f>+'Input Form - Budgets Income'!B33</f>
        <v>0</v>
      </c>
      <c r="C33" s="71"/>
      <c r="D33" s="71"/>
      <c r="E33" s="71"/>
      <c r="F33" s="71"/>
      <c r="G33" s="71"/>
      <c r="H33" s="71"/>
      <c r="I33" s="71"/>
      <c r="J33" s="71"/>
      <c r="K33" s="71"/>
      <c r="L33" s="71"/>
      <c r="M33" s="71"/>
      <c r="N33" s="71"/>
      <c r="O33" s="72">
        <f t="shared" si="1"/>
        <v>0</v>
      </c>
      <c r="S33" s="22"/>
      <c r="T33" s="212"/>
      <c r="U33" s="212"/>
      <c r="V33" s="212"/>
      <c r="W33" s="212"/>
      <c r="X33" s="22"/>
    </row>
    <row r="34" spans="1:24" ht="15" x14ac:dyDescent="0.25">
      <c r="A34" s="41" t="str">
        <f>'INPUT FORM - Budget-Expenditure'!A34</f>
        <v>Elektrisiteit Verspreiding</v>
      </c>
      <c r="B34" s="60">
        <f>+'Input Form - Budgets Income'!B34</f>
        <v>0</v>
      </c>
      <c r="C34" s="71"/>
      <c r="D34" s="71"/>
      <c r="E34" s="71"/>
      <c r="F34" s="71"/>
      <c r="G34" s="71"/>
      <c r="H34" s="71"/>
      <c r="I34" s="71"/>
      <c r="J34" s="71"/>
      <c r="K34" s="71"/>
      <c r="L34" s="71"/>
      <c r="M34" s="71"/>
      <c r="N34" s="71"/>
      <c r="O34" s="72">
        <f t="shared" si="1"/>
        <v>0</v>
      </c>
      <c r="S34" s="22"/>
      <c r="T34" s="212"/>
      <c r="U34" s="212"/>
      <c r="V34" s="212"/>
      <c r="W34" s="212"/>
      <c r="X34" s="22"/>
    </row>
    <row r="35" spans="1:24" ht="15" customHeight="1" x14ac:dyDescent="0.25">
      <c r="A35" s="41" t="str">
        <f>'INPUT FORM - Budget-Expenditure'!A35</f>
        <v>Waterverspreiding</v>
      </c>
      <c r="B35" s="60">
        <f>+'Input Form - Budgets Income'!B35</f>
        <v>4137677</v>
      </c>
      <c r="C35" s="71"/>
      <c r="D35" s="71"/>
      <c r="E35" s="71"/>
      <c r="F35" s="71"/>
      <c r="G35" s="71"/>
      <c r="H35" s="71"/>
      <c r="I35" s="71"/>
      <c r="J35" s="71"/>
      <c r="K35" s="71"/>
      <c r="L35" s="71"/>
      <c r="M35" s="71"/>
      <c r="N35" s="71"/>
      <c r="O35" s="72">
        <f t="shared" si="1"/>
        <v>0</v>
      </c>
      <c r="S35" s="22"/>
      <c r="T35" s="212"/>
      <c r="U35" s="212"/>
      <c r="V35" s="212"/>
      <c r="W35" s="212"/>
      <c r="X35" s="22"/>
    </row>
    <row r="36" spans="1:24" ht="15" x14ac:dyDescent="0.25">
      <c r="A36" s="41" t="str">
        <f>'INPUT FORM - Budget-Expenditure'!A36</f>
        <v>Watervoorsiening</v>
      </c>
      <c r="B36" s="60">
        <f>+'Input Form - Budgets Income'!B36</f>
        <v>0</v>
      </c>
      <c r="C36" s="71"/>
      <c r="D36" s="71"/>
      <c r="E36" s="71"/>
      <c r="F36" s="71"/>
      <c r="G36" s="71"/>
      <c r="H36" s="71"/>
      <c r="I36" s="71"/>
      <c r="J36" s="71"/>
      <c r="K36" s="71"/>
      <c r="L36" s="71"/>
      <c r="M36" s="71"/>
      <c r="N36" s="71"/>
      <c r="O36" s="72">
        <f>SUM(C36:N36)</f>
        <v>0</v>
      </c>
      <c r="S36" s="22"/>
      <c r="T36" s="212"/>
      <c r="U36" s="212"/>
      <c r="V36" s="212"/>
      <c r="W36" s="212"/>
      <c r="X36" s="22"/>
    </row>
    <row r="37" spans="1:24" ht="15" x14ac:dyDescent="0.25">
      <c r="A37" s="41">
        <f>'INPUT FORM - Budget-Expenditure'!A37</f>
        <v>0</v>
      </c>
      <c r="B37" s="60">
        <f>+'Input Form - Budgets Income'!B37</f>
        <v>0</v>
      </c>
      <c r="C37" s="59"/>
      <c r="D37" s="59"/>
      <c r="E37" s="59"/>
      <c r="F37" s="59"/>
      <c r="G37" s="59"/>
      <c r="H37" s="59"/>
      <c r="I37" s="59"/>
      <c r="J37" s="59"/>
      <c r="K37" s="59"/>
      <c r="L37" s="59"/>
      <c r="M37" s="59"/>
      <c r="N37" s="59"/>
      <c r="O37" s="72">
        <f>SUM(C37:N37)</f>
        <v>0</v>
      </c>
      <c r="S37" s="22"/>
      <c r="T37" s="22"/>
      <c r="U37" s="22"/>
      <c r="V37" s="22"/>
      <c r="W37" s="22"/>
      <c r="X37" s="22"/>
    </row>
    <row r="38" spans="1:24" x14ac:dyDescent="0.2">
      <c r="A38" s="55" t="s">
        <v>283</v>
      </c>
      <c r="B38" s="61">
        <f t="shared" ref="B38:O38" si="2">SUM(B5:B37)</f>
        <v>51979000.944150001</v>
      </c>
      <c r="C38" s="61">
        <f t="shared" si="2"/>
        <v>0</v>
      </c>
      <c r="D38" s="61">
        <f t="shared" si="2"/>
        <v>0</v>
      </c>
      <c r="E38" s="61">
        <f t="shared" si="2"/>
        <v>0</v>
      </c>
      <c r="F38" s="61">
        <f t="shared" si="2"/>
        <v>0</v>
      </c>
      <c r="G38" s="61">
        <f t="shared" si="2"/>
        <v>0</v>
      </c>
      <c r="H38" s="61">
        <f t="shared" si="2"/>
        <v>0</v>
      </c>
      <c r="I38" s="61">
        <f t="shared" si="2"/>
        <v>0</v>
      </c>
      <c r="J38" s="61">
        <f t="shared" si="2"/>
        <v>0</v>
      </c>
      <c r="K38" s="61">
        <f t="shared" si="2"/>
        <v>0</v>
      </c>
      <c r="L38" s="61">
        <f t="shared" si="2"/>
        <v>0</v>
      </c>
      <c r="M38" s="61">
        <f t="shared" si="2"/>
        <v>0</v>
      </c>
      <c r="N38" s="61">
        <f t="shared" si="2"/>
        <v>0</v>
      </c>
      <c r="O38" s="61">
        <f t="shared" si="2"/>
        <v>0</v>
      </c>
      <c r="S38" s="22"/>
      <c r="T38" s="22"/>
      <c r="U38" s="22"/>
      <c r="V38" s="22"/>
      <c r="W38" s="22"/>
      <c r="X38" s="22"/>
    </row>
  </sheetData>
  <phoneticPr fontId="0" type="noConversion"/>
  <pageMargins left="0.75" right="0.75" top="1" bottom="1" header="0.5" footer="0.5"/>
  <pageSetup paperSize="9" scale="7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38"/>
  <sheetViews>
    <sheetView workbookViewId="0">
      <selection activeCell="B1" sqref="B1"/>
    </sheetView>
  </sheetViews>
  <sheetFormatPr defaultRowHeight="12.75" x14ac:dyDescent="0.2"/>
  <cols>
    <col min="1" max="1" width="35.85546875" customWidth="1"/>
    <col min="2" max="2" width="26.140625" customWidth="1"/>
    <col min="15" max="15" width="9.85546875" bestFit="1" customWidth="1"/>
  </cols>
  <sheetData>
    <row r="1" spans="1:15" ht="21" thickBot="1" x14ac:dyDescent="0.35">
      <c r="A1" s="33" t="s">
        <v>290</v>
      </c>
      <c r="B1" s="56"/>
      <c r="C1" s="63"/>
      <c r="D1" s="63"/>
      <c r="E1" s="63"/>
      <c r="F1" s="63"/>
      <c r="G1" s="63"/>
      <c r="H1" s="63"/>
      <c r="I1" s="64"/>
      <c r="J1" s="62"/>
      <c r="K1" s="62"/>
      <c r="L1" s="62"/>
      <c r="M1" s="62"/>
      <c r="N1" s="62"/>
      <c r="O1" s="62"/>
    </row>
    <row r="2" spans="1:15" ht="18" x14ac:dyDescent="0.25">
      <c r="A2" s="35" t="s">
        <v>4</v>
      </c>
      <c r="B2" s="57"/>
      <c r="C2" s="65" t="s">
        <v>264</v>
      </c>
      <c r="D2" s="66"/>
      <c r="E2" s="66"/>
      <c r="F2" s="66"/>
      <c r="G2" s="66"/>
      <c r="H2" s="66"/>
      <c r="I2" s="66"/>
      <c r="J2" s="66"/>
      <c r="K2" s="66"/>
      <c r="L2" s="66"/>
      <c r="M2" s="66"/>
      <c r="N2" s="66"/>
      <c r="O2" s="67"/>
    </row>
    <row r="3" spans="1:15" ht="21" thickBot="1" x14ac:dyDescent="0.35">
      <c r="A3" s="36" t="s">
        <v>253</v>
      </c>
      <c r="B3" s="58" t="s">
        <v>252</v>
      </c>
      <c r="C3" s="68" t="s">
        <v>220</v>
      </c>
      <c r="D3" s="68" t="s">
        <v>254</v>
      </c>
      <c r="E3" s="68" t="s">
        <v>255</v>
      </c>
      <c r="F3" s="68" t="s">
        <v>256</v>
      </c>
      <c r="G3" s="68" t="s">
        <v>257</v>
      </c>
      <c r="H3" s="68" t="s">
        <v>258</v>
      </c>
      <c r="I3" s="68" t="s">
        <v>259</v>
      </c>
      <c r="J3" s="68" t="s">
        <v>260</v>
      </c>
      <c r="K3" s="68" t="s">
        <v>261</v>
      </c>
      <c r="L3" s="68" t="s">
        <v>262</v>
      </c>
      <c r="M3" s="68" t="s">
        <v>221</v>
      </c>
      <c r="N3" s="68" t="s">
        <v>227</v>
      </c>
      <c r="O3" s="68" t="s">
        <v>207</v>
      </c>
    </row>
    <row r="4" spans="1:15" ht="15" x14ac:dyDescent="0.25">
      <c r="A4" s="46"/>
      <c r="B4" s="59"/>
      <c r="C4" s="69"/>
      <c r="D4" s="69"/>
      <c r="E4" s="69"/>
      <c r="F4" s="69"/>
      <c r="G4" s="69"/>
      <c r="H4" s="69"/>
      <c r="I4" s="69"/>
      <c r="J4" s="69"/>
      <c r="K4" s="69"/>
      <c r="L4" s="69"/>
      <c r="M4" s="69"/>
      <c r="N4" s="69"/>
      <c r="O4" s="70">
        <f>SUM(C4:N4)</f>
        <v>0</v>
      </c>
    </row>
    <row r="5" spans="1:15" ht="15" x14ac:dyDescent="0.25">
      <c r="A5" s="41" t="str">
        <f>+'INPUT FORM - Budget-Expenditure'!A5</f>
        <v>Begraafplaas</v>
      </c>
      <c r="B5" s="60">
        <f>+'Input Form Budgets Capital'!B5</f>
        <v>800000</v>
      </c>
      <c r="C5" s="71"/>
      <c r="D5" s="71"/>
      <c r="E5" s="71"/>
      <c r="F5" s="71"/>
      <c r="G5" s="71"/>
      <c r="H5" s="71"/>
      <c r="I5" s="71"/>
      <c r="J5" s="71"/>
      <c r="K5" s="71"/>
      <c r="L5" s="71"/>
      <c r="M5" s="71"/>
      <c r="N5" s="71"/>
      <c r="O5" s="72">
        <f t="shared" ref="O5:O36" si="0">SUM(C5:N5)</f>
        <v>0</v>
      </c>
    </row>
    <row r="6" spans="1:15" ht="15" x14ac:dyDescent="0.25">
      <c r="A6" s="41" t="str">
        <f>+'INPUT FORM - Budget-Expenditure'!A6</f>
        <v>Behuising amptelik</v>
      </c>
      <c r="B6" s="60">
        <f>+'Input Form Budgets Capital'!B6</f>
        <v>0</v>
      </c>
      <c r="C6" s="71"/>
      <c r="D6" s="71"/>
      <c r="E6" s="71"/>
      <c r="F6" s="71"/>
      <c r="G6" s="71"/>
      <c r="H6" s="71"/>
      <c r="I6" s="71"/>
      <c r="J6" s="71"/>
      <c r="K6" s="71"/>
      <c r="L6" s="71"/>
      <c r="M6" s="71"/>
      <c r="N6" s="71"/>
      <c r="O6" s="72">
        <f t="shared" si="0"/>
        <v>0</v>
      </c>
    </row>
    <row r="7" spans="1:15" ht="15" x14ac:dyDescent="0.25">
      <c r="A7" s="41" t="str">
        <f>+'INPUT FORM - Budget-Expenditure'!A7</f>
        <v>Biblioteek</v>
      </c>
      <c r="B7" s="60">
        <f>+'Input Form Budgets Capital'!B7</f>
        <v>0</v>
      </c>
      <c r="C7" s="71"/>
      <c r="D7" s="71"/>
      <c r="E7" s="71"/>
      <c r="F7" s="71"/>
      <c r="G7" s="71"/>
      <c r="H7" s="71"/>
      <c r="I7" s="71"/>
      <c r="J7" s="71"/>
      <c r="K7" s="71"/>
      <c r="L7" s="71"/>
      <c r="M7" s="71"/>
      <c r="N7" s="71"/>
      <c r="O7" s="72">
        <f t="shared" si="0"/>
        <v>0</v>
      </c>
    </row>
    <row r="8" spans="1:15" ht="15" x14ac:dyDescent="0.25">
      <c r="A8" s="41" t="str">
        <f>+'INPUT FORM - Budget-Expenditure'!A8</f>
        <v>Brandweerdiens</v>
      </c>
      <c r="B8" s="60">
        <f>+'Input Form Budgets Capital'!B8</f>
        <v>0</v>
      </c>
      <c r="C8" s="71"/>
      <c r="D8" s="71"/>
      <c r="E8" s="71"/>
      <c r="F8" s="71"/>
      <c r="G8" s="71"/>
      <c r="H8" s="71"/>
      <c r="I8" s="71"/>
      <c r="J8" s="71"/>
      <c r="K8" s="71"/>
      <c r="L8" s="71"/>
      <c r="M8" s="71"/>
      <c r="N8" s="71"/>
      <c r="O8" s="72">
        <f t="shared" si="0"/>
        <v>0</v>
      </c>
    </row>
    <row r="9" spans="1:15" ht="15" x14ac:dyDescent="0.25">
      <c r="A9" s="41" t="str">
        <f>+'INPUT FORM - Budget-Expenditure'!A9</f>
        <v>Burgerlike Beskerming/Noodramp</v>
      </c>
      <c r="B9" s="60">
        <f>+'Input Form Budgets Capital'!B9</f>
        <v>0</v>
      </c>
      <c r="C9" s="71"/>
      <c r="D9" s="71"/>
      <c r="E9" s="71"/>
      <c r="F9" s="71"/>
      <c r="G9" s="71"/>
      <c r="H9" s="71"/>
      <c r="I9" s="71"/>
      <c r="J9" s="71"/>
      <c r="K9" s="71"/>
      <c r="L9" s="71"/>
      <c r="M9" s="71"/>
      <c r="N9" s="71"/>
      <c r="O9" s="72">
        <f t="shared" si="0"/>
        <v>0</v>
      </c>
    </row>
    <row r="10" spans="1:15" ht="15" x14ac:dyDescent="0.25">
      <c r="A10" s="41" t="str">
        <f>+'INPUT FORM - Budget-Expenditure'!A10</f>
        <v>Eiendomsbelasting</v>
      </c>
      <c r="B10" s="60">
        <f>+'Input Form Budgets Capital'!B10</f>
        <v>0</v>
      </c>
      <c r="C10" s="71"/>
      <c r="D10" s="71"/>
      <c r="E10" s="71"/>
      <c r="F10" s="71"/>
      <c r="G10" s="71"/>
      <c r="H10" s="71"/>
      <c r="I10" s="71"/>
      <c r="J10" s="71"/>
      <c r="K10" s="71"/>
      <c r="L10" s="71"/>
      <c r="M10" s="71"/>
      <c r="N10" s="71"/>
      <c r="O10" s="72">
        <f t="shared" si="0"/>
        <v>0</v>
      </c>
    </row>
    <row r="11" spans="1:15" ht="15" x14ac:dyDescent="0.25">
      <c r="A11" s="41" t="str">
        <f>+'INPUT FORM - Budget-Expenditure'!A11</f>
        <v>Gesondheidsdienste</v>
      </c>
      <c r="B11" s="60">
        <f>+'Input Form Budgets Capital'!B11</f>
        <v>0</v>
      </c>
      <c r="C11" s="71"/>
      <c r="D11" s="71"/>
      <c r="E11" s="71"/>
      <c r="F11" s="71"/>
      <c r="G11" s="71"/>
      <c r="H11" s="71"/>
      <c r="I11" s="71"/>
      <c r="J11" s="71"/>
      <c r="K11" s="71"/>
      <c r="L11" s="71"/>
      <c r="M11" s="71"/>
      <c r="N11" s="71"/>
      <c r="O11" s="72">
        <f t="shared" si="0"/>
        <v>0</v>
      </c>
    </row>
    <row r="12" spans="1:15" ht="15" x14ac:dyDescent="0.25">
      <c r="A12" s="41" t="str">
        <f>+'INPUT FORM - Budget-Expenditure'!A12</f>
        <v>Hoofpaaie</v>
      </c>
      <c r="B12" s="60">
        <f>+'Input Form Budgets Capital'!B12</f>
        <v>0</v>
      </c>
      <c r="C12" s="71"/>
      <c r="D12" s="71"/>
      <c r="E12" s="71"/>
      <c r="F12" s="71"/>
      <c r="G12" s="71"/>
      <c r="H12" s="71"/>
      <c r="I12" s="71"/>
      <c r="J12" s="71"/>
      <c r="K12" s="71"/>
      <c r="L12" s="71"/>
      <c r="M12" s="71"/>
      <c r="N12" s="71"/>
      <c r="O12" s="72">
        <f t="shared" si="0"/>
        <v>0</v>
      </c>
    </row>
    <row r="13" spans="1:15" ht="15" x14ac:dyDescent="0.25">
      <c r="A13" s="41" t="str">
        <f>+'INPUT FORM - Budget-Expenditure'!A13</f>
        <v>Meent</v>
      </c>
      <c r="B13" s="60">
        <f>+'Input Form Budgets Capital'!B13</f>
        <v>0</v>
      </c>
      <c r="C13" s="71"/>
      <c r="D13" s="71"/>
      <c r="E13" s="71"/>
      <c r="F13" s="71"/>
      <c r="G13" s="71"/>
      <c r="H13" s="71"/>
      <c r="I13" s="71"/>
      <c r="J13" s="71"/>
      <c r="K13" s="71"/>
      <c r="L13" s="71"/>
      <c r="M13" s="71"/>
      <c r="N13" s="71"/>
      <c r="O13" s="72">
        <f t="shared" si="0"/>
        <v>0</v>
      </c>
    </row>
    <row r="14" spans="1:15" ht="15" x14ac:dyDescent="0.25">
      <c r="A14" s="41" t="str">
        <f>+'INPUT FORM - Budget-Expenditure'!A14</f>
        <v>Munisipale Geboue en Eiendomme</v>
      </c>
      <c r="B14" s="60">
        <f>+'Input Form Budgets Capital'!B14</f>
        <v>0</v>
      </c>
      <c r="C14" s="71"/>
      <c r="D14" s="71"/>
      <c r="E14" s="71"/>
      <c r="F14" s="71"/>
      <c r="G14" s="71"/>
      <c r="H14" s="71"/>
      <c r="I14" s="71"/>
      <c r="J14" s="71"/>
      <c r="K14" s="71"/>
      <c r="L14" s="71"/>
      <c r="M14" s="71"/>
      <c r="N14" s="71"/>
      <c r="O14" s="72">
        <f t="shared" si="0"/>
        <v>0</v>
      </c>
    </row>
    <row r="15" spans="1:15" ht="15" x14ac:dyDescent="0.25">
      <c r="A15" s="41" t="str">
        <f>+'INPUT FORM - Budget-Expenditure'!A15</f>
        <v>Museum</v>
      </c>
      <c r="B15" s="60">
        <f>+'Input Form Budgets Capital'!B15</f>
        <v>0</v>
      </c>
      <c r="C15" s="71"/>
      <c r="D15" s="71"/>
      <c r="E15" s="71"/>
      <c r="F15" s="71"/>
      <c r="G15" s="71"/>
      <c r="H15" s="71"/>
      <c r="I15" s="71"/>
      <c r="J15" s="71"/>
      <c r="K15" s="71"/>
      <c r="L15" s="71"/>
      <c r="M15" s="71"/>
      <c r="N15" s="71"/>
      <c r="O15" s="72">
        <f t="shared" si="0"/>
        <v>0</v>
      </c>
    </row>
    <row r="16" spans="1:15" ht="15" x14ac:dyDescent="0.25">
      <c r="A16" s="41" t="str">
        <f>+'INPUT FORM - Budget-Expenditure'!A16</f>
        <v>Natuurtuin</v>
      </c>
      <c r="B16" s="60">
        <f>+'Input Form Budgets Capital'!B16</f>
        <v>0</v>
      </c>
      <c r="C16" s="71"/>
      <c r="D16" s="71"/>
      <c r="E16" s="71"/>
      <c r="F16" s="71"/>
      <c r="G16" s="71"/>
      <c r="H16" s="71"/>
      <c r="I16" s="71"/>
      <c r="J16" s="71"/>
      <c r="K16" s="71"/>
      <c r="L16" s="71"/>
      <c r="M16" s="71"/>
      <c r="N16" s="71"/>
      <c r="O16" s="72">
        <f>SUM(C16:N16)</f>
        <v>0</v>
      </c>
    </row>
    <row r="17" spans="1:15" ht="15" x14ac:dyDescent="0.25">
      <c r="A17" s="41" t="str">
        <f>+'INPUT FORM - Budget-Expenditure'!A17</f>
        <v>Openbare Werke</v>
      </c>
      <c r="B17" s="60">
        <f>+'Input Form Budgets Capital'!B17</f>
        <v>0</v>
      </c>
      <c r="C17" s="71"/>
      <c r="D17" s="71"/>
      <c r="E17" s="71"/>
      <c r="F17" s="71"/>
      <c r="G17" s="71"/>
      <c r="H17" s="71"/>
      <c r="I17" s="71"/>
      <c r="J17" s="71"/>
      <c r="K17" s="71"/>
      <c r="L17" s="71"/>
      <c r="M17" s="71"/>
      <c r="N17" s="71"/>
      <c r="O17" s="72">
        <f t="shared" si="0"/>
        <v>0</v>
      </c>
    </row>
    <row r="18" spans="1:15" ht="15" x14ac:dyDescent="0.25">
      <c r="A18" s="41" t="str">
        <f>+'INPUT FORM - Budget-Expenditure'!A18</f>
        <v>Parke, oopruimtes en Sportgronde</v>
      </c>
      <c r="B18" s="60">
        <f>+'Input Form Budgets Capital'!B18</f>
        <v>0</v>
      </c>
      <c r="C18" s="71"/>
      <c r="D18" s="71"/>
      <c r="E18" s="71"/>
      <c r="F18" s="71"/>
      <c r="G18" s="71"/>
      <c r="H18" s="71"/>
      <c r="I18" s="71"/>
      <c r="J18" s="71"/>
      <c r="K18" s="71"/>
      <c r="L18" s="71"/>
      <c r="M18" s="71"/>
      <c r="N18" s="71"/>
      <c r="O18" s="72">
        <f t="shared" si="0"/>
        <v>0</v>
      </c>
    </row>
    <row r="19" spans="1:15" ht="15" x14ac:dyDescent="0.25">
      <c r="A19" s="41" t="str">
        <f>+'INPUT FORM - Budget-Expenditure'!A19</f>
        <v>Raad se algemene onkoste</v>
      </c>
      <c r="B19" s="60">
        <f>+'Input Form Budgets Capital'!B19</f>
        <v>0</v>
      </c>
      <c r="C19" s="71"/>
      <c r="D19" s="71"/>
      <c r="E19" s="71"/>
      <c r="F19" s="71"/>
      <c r="G19" s="71"/>
      <c r="H19" s="71"/>
      <c r="I19" s="71"/>
      <c r="J19" s="71"/>
      <c r="K19" s="71"/>
      <c r="L19" s="71"/>
      <c r="M19" s="71"/>
      <c r="N19" s="71"/>
      <c r="O19" s="72">
        <f>SUM(C19:N19)</f>
        <v>0</v>
      </c>
    </row>
    <row r="20" spans="1:15" ht="15" x14ac:dyDescent="0.25">
      <c r="A20" s="41" t="str">
        <f>+'INPUT FORM - Budget-Expenditure'!A20</f>
        <v>Skut</v>
      </c>
      <c r="B20" s="60">
        <f>+'Input Form Budgets Capital'!B20</f>
        <v>0</v>
      </c>
      <c r="C20" s="71"/>
      <c r="D20" s="71"/>
      <c r="E20" s="71"/>
      <c r="F20" s="71"/>
      <c r="G20" s="71"/>
      <c r="H20" s="71"/>
      <c r="I20" s="71"/>
      <c r="J20" s="71"/>
      <c r="K20" s="71"/>
      <c r="L20" s="71"/>
      <c r="M20" s="71"/>
      <c r="N20" s="71"/>
      <c r="O20" s="72">
        <f t="shared" si="0"/>
        <v>0</v>
      </c>
    </row>
    <row r="21" spans="1:15" ht="15" x14ac:dyDescent="0.25">
      <c r="A21" s="41" t="str">
        <f>+'INPUT FORM - Budget-Expenditure'!A21</f>
        <v>Begroting en Tesourie</v>
      </c>
      <c r="B21" s="60">
        <f>+'Input Form Budgets Capital'!B21</f>
        <v>0</v>
      </c>
      <c r="C21" s="71"/>
      <c r="D21" s="71"/>
      <c r="E21" s="71"/>
      <c r="F21" s="71"/>
      <c r="G21" s="71"/>
      <c r="H21" s="71"/>
      <c r="I21" s="71"/>
      <c r="J21" s="71"/>
      <c r="K21" s="71"/>
      <c r="L21" s="71"/>
      <c r="M21" s="71"/>
      <c r="N21" s="71"/>
      <c r="O21" s="72">
        <f t="shared" si="0"/>
        <v>0</v>
      </c>
    </row>
    <row r="22" spans="1:15" ht="15" x14ac:dyDescent="0.25">
      <c r="A22" s="41" t="str">
        <f>+'INPUT FORM - Budget-Expenditure'!A22</f>
        <v>Korporatiewe dienste</v>
      </c>
      <c r="B22" s="60">
        <f>+'Input Form Budgets Capital'!B22</f>
        <v>0</v>
      </c>
      <c r="C22" s="71"/>
      <c r="D22" s="71"/>
      <c r="E22" s="71"/>
      <c r="F22" s="71"/>
      <c r="G22" s="71"/>
      <c r="H22" s="71"/>
      <c r="I22" s="71"/>
      <c r="J22" s="71"/>
      <c r="K22" s="71"/>
      <c r="L22" s="71"/>
      <c r="M22" s="71"/>
      <c r="N22" s="71"/>
      <c r="O22" s="72">
        <f t="shared" si="0"/>
        <v>0</v>
      </c>
    </row>
    <row r="23" spans="1:15" ht="15" x14ac:dyDescent="0.25">
      <c r="A23" s="41" t="str">
        <f>+'INPUT FORM - Budget-Expenditure'!A23</f>
        <v>Strate en Sypaadjies</v>
      </c>
      <c r="B23" s="60">
        <f>+'Input Form Budgets Capital'!B23</f>
        <v>7048000</v>
      </c>
      <c r="C23" s="71"/>
      <c r="D23" s="71"/>
      <c r="E23" s="71"/>
      <c r="F23" s="71"/>
      <c r="G23" s="71"/>
      <c r="H23" s="71"/>
      <c r="I23" s="71"/>
      <c r="J23" s="71"/>
      <c r="K23" s="71"/>
      <c r="L23" s="71"/>
      <c r="M23" s="71"/>
      <c r="N23" s="71"/>
      <c r="O23" s="72">
        <f t="shared" si="0"/>
        <v>0</v>
      </c>
    </row>
    <row r="24" spans="1:15" ht="15" x14ac:dyDescent="0.25">
      <c r="A24" s="41" t="str">
        <f>+'INPUT FORM - Budget-Expenditure'!A24</f>
        <v>Swembad</v>
      </c>
      <c r="B24" s="60">
        <f>+'Input Form Budgets Capital'!B24</f>
        <v>0</v>
      </c>
      <c r="C24" s="71"/>
      <c r="D24" s="71"/>
      <c r="E24" s="71"/>
      <c r="F24" s="71"/>
      <c r="G24" s="71"/>
      <c r="H24" s="71"/>
      <c r="I24" s="71"/>
      <c r="J24" s="71"/>
      <c r="K24" s="71"/>
      <c r="L24" s="71"/>
      <c r="M24" s="71"/>
      <c r="N24" s="71"/>
      <c r="O24" s="72">
        <f t="shared" si="0"/>
        <v>0</v>
      </c>
    </row>
    <row r="25" spans="1:15" ht="15" x14ac:dyDescent="0.25">
      <c r="A25" s="41" t="str">
        <f>+'INPUT FORM - Budget-Expenditure'!A25</f>
        <v>Verkeer en Lisensiëring</v>
      </c>
      <c r="B25" s="60">
        <f>+'Input Form Budgets Capital'!B25</f>
        <v>0</v>
      </c>
      <c r="C25" s="71"/>
      <c r="D25" s="71"/>
      <c r="E25" s="71"/>
      <c r="F25" s="71"/>
      <c r="G25" s="71"/>
      <c r="H25" s="71"/>
      <c r="I25" s="71"/>
      <c r="J25" s="71"/>
      <c r="K25" s="71"/>
      <c r="L25" s="71"/>
      <c r="M25" s="71"/>
      <c r="N25" s="71"/>
      <c r="O25" s="72">
        <f>SUM(C25:N25)</f>
        <v>0</v>
      </c>
    </row>
    <row r="26" spans="1:15" ht="15" x14ac:dyDescent="0.25">
      <c r="A26" s="41" t="str">
        <f>+'INPUT FORM - Budget-Expenditure'!A26</f>
        <v>Vliegveld</v>
      </c>
      <c r="B26" s="60">
        <f>+'Input Form Budgets Capital'!B26</f>
        <v>0</v>
      </c>
      <c r="C26" s="71"/>
      <c r="D26" s="71"/>
      <c r="E26" s="71"/>
      <c r="F26" s="71"/>
      <c r="G26" s="71"/>
      <c r="H26" s="71"/>
      <c r="I26" s="71"/>
      <c r="J26" s="71"/>
      <c r="K26" s="71"/>
      <c r="L26" s="71"/>
      <c r="M26" s="71"/>
      <c r="N26" s="71"/>
      <c r="O26" s="72">
        <f>SUM(C26:N26)</f>
        <v>0</v>
      </c>
    </row>
    <row r="27" spans="1:15" ht="15" x14ac:dyDescent="0.25">
      <c r="A27" s="41" t="str">
        <f>+'INPUT FORM - Budget-Expenditure'!A27</f>
        <v>Vullisverwydering</v>
      </c>
      <c r="B27" s="60">
        <f>+'Input Form Budgets Capital'!B27</f>
        <v>0</v>
      </c>
      <c r="C27" s="71"/>
      <c r="D27" s="71"/>
      <c r="E27" s="71"/>
      <c r="F27" s="71"/>
      <c r="G27" s="71"/>
      <c r="H27" s="71"/>
      <c r="I27" s="71"/>
      <c r="J27" s="71"/>
      <c r="K27" s="71"/>
      <c r="L27" s="71"/>
      <c r="M27" s="71"/>
      <c r="N27" s="71"/>
      <c r="O27" s="72">
        <f>SUM(C27:N27)</f>
        <v>0</v>
      </c>
    </row>
    <row r="28" spans="1:15" ht="15" x14ac:dyDescent="0.25">
      <c r="A28" s="41" t="str">
        <f>+'INPUT FORM - Budget-Expenditure'!A28</f>
        <v>Sanitasie en Reiniging</v>
      </c>
      <c r="B28" s="60">
        <f>+'Input Form Budgets Capital'!B28</f>
        <v>0</v>
      </c>
      <c r="C28" s="71"/>
      <c r="D28" s="71"/>
      <c r="E28" s="71"/>
      <c r="F28" s="71"/>
      <c r="G28" s="71"/>
      <c r="H28" s="71"/>
      <c r="I28" s="71"/>
      <c r="J28" s="71"/>
      <c r="K28" s="71"/>
      <c r="L28" s="71"/>
      <c r="M28" s="71"/>
      <c r="N28" s="71"/>
      <c r="O28" s="72">
        <f t="shared" si="0"/>
        <v>0</v>
      </c>
    </row>
    <row r="29" spans="1:15" ht="15" x14ac:dyDescent="0.25">
      <c r="A29" s="41" t="str">
        <f>+'INPUT FORM - Budget-Expenditure'!A29</f>
        <v>Verplegingsdienste</v>
      </c>
      <c r="B29" s="60">
        <f>+'Input Form Budgets Capital'!B29</f>
        <v>0</v>
      </c>
      <c r="C29" s="71"/>
      <c r="D29" s="71"/>
      <c r="E29" s="71"/>
      <c r="F29" s="71"/>
      <c r="G29" s="71"/>
      <c r="H29" s="71"/>
      <c r="I29" s="71"/>
      <c r="J29" s="71"/>
      <c r="K29" s="71"/>
      <c r="L29" s="71"/>
      <c r="M29" s="71"/>
      <c r="N29" s="71"/>
      <c r="O29" s="72">
        <f>SUM(C29:N29)</f>
        <v>0</v>
      </c>
    </row>
    <row r="30" spans="1:15" ht="15" x14ac:dyDescent="0.25">
      <c r="A30" s="41" t="str">
        <f>+'INPUT FORM - Budget-Expenditure'!A30</f>
        <v>Woonwapark</v>
      </c>
      <c r="B30" s="60">
        <f>+'Input Form Budgets Capital'!B30</f>
        <v>0</v>
      </c>
      <c r="C30" s="71"/>
      <c r="D30" s="71"/>
      <c r="E30" s="71"/>
      <c r="F30" s="71"/>
      <c r="G30" s="71"/>
      <c r="H30" s="71"/>
      <c r="I30" s="71"/>
      <c r="J30" s="71"/>
      <c r="K30" s="71"/>
      <c r="L30" s="71"/>
      <c r="M30" s="71"/>
      <c r="N30" s="71"/>
      <c r="O30" s="72">
        <f t="shared" si="0"/>
        <v>0</v>
      </c>
    </row>
    <row r="31" spans="1:15" ht="15" x14ac:dyDescent="0.25">
      <c r="A31" s="41" t="str">
        <f>+'INPUT FORM - Budget-Expenditure'!A31</f>
        <v>Slagpale</v>
      </c>
      <c r="B31" s="60">
        <f>+'Input Form Budgets Capital'!B31</f>
        <v>0</v>
      </c>
      <c r="C31" s="71"/>
      <c r="D31" s="71"/>
      <c r="E31" s="71"/>
      <c r="F31" s="71"/>
      <c r="G31" s="71"/>
      <c r="H31" s="71"/>
      <c r="I31" s="71"/>
      <c r="J31" s="71"/>
      <c r="K31" s="71"/>
      <c r="L31" s="71"/>
      <c r="M31" s="71"/>
      <c r="N31" s="71"/>
      <c r="O31" s="72">
        <f t="shared" si="0"/>
        <v>0</v>
      </c>
    </row>
    <row r="32" spans="1:15" ht="15" x14ac:dyDescent="0.25">
      <c r="A32" s="41" t="str">
        <f>+'INPUT FORM - Budget-Expenditure'!A32</f>
        <v>Elektrisiteit Administrasie</v>
      </c>
      <c r="B32" s="60">
        <f>+'Input Form Budgets Capital'!B32</f>
        <v>0</v>
      </c>
      <c r="C32" s="71"/>
      <c r="D32" s="71"/>
      <c r="E32" s="71"/>
      <c r="F32" s="71"/>
      <c r="G32" s="71"/>
      <c r="H32" s="71"/>
      <c r="I32" s="71"/>
      <c r="J32" s="71"/>
      <c r="K32" s="71"/>
      <c r="L32" s="71"/>
      <c r="M32" s="71"/>
      <c r="N32" s="71"/>
      <c r="O32" s="72">
        <f>SUM(C32:N32)</f>
        <v>0</v>
      </c>
    </row>
    <row r="33" spans="1:15" ht="15" x14ac:dyDescent="0.25">
      <c r="A33" s="41" t="str">
        <f>+'INPUT FORM - Budget-Expenditure'!A33</f>
        <v>Elektrisiteit Opwekking</v>
      </c>
      <c r="B33" s="60">
        <f>+'Input Form Budgets Capital'!B33</f>
        <v>0</v>
      </c>
      <c r="C33" s="71"/>
      <c r="D33" s="71"/>
      <c r="E33" s="71"/>
      <c r="F33" s="71"/>
      <c r="G33" s="71"/>
      <c r="H33" s="71"/>
      <c r="I33" s="71"/>
      <c r="J33" s="71"/>
      <c r="K33" s="71"/>
      <c r="L33" s="71"/>
      <c r="M33" s="71"/>
      <c r="N33" s="71"/>
      <c r="O33" s="72">
        <f t="shared" si="0"/>
        <v>0</v>
      </c>
    </row>
    <row r="34" spans="1:15" ht="15" x14ac:dyDescent="0.25">
      <c r="A34" s="41" t="str">
        <f>+'INPUT FORM - Budget-Expenditure'!A34</f>
        <v>Elektrisiteit Verspreiding</v>
      </c>
      <c r="B34" s="60">
        <f>+'Input Form Budgets Capital'!B34</f>
        <v>0</v>
      </c>
      <c r="C34" s="71"/>
      <c r="D34" s="71"/>
      <c r="E34" s="71"/>
      <c r="F34" s="71"/>
      <c r="G34" s="71"/>
      <c r="H34" s="71"/>
      <c r="I34" s="71"/>
      <c r="J34" s="71"/>
      <c r="K34" s="71"/>
      <c r="L34" s="71"/>
      <c r="M34" s="71"/>
      <c r="N34" s="71"/>
      <c r="O34" s="72">
        <f t="shared" si="0"/>
        <v>0</v>
      </c>
    </row>
    <row r="35" spans="1:15" ht="15" x14ac:dyDescent="0.25">
      <c r="A35" s="41" t="str">
        <f>+'INPUT FORM - Budget-Expenditure'!A35</f>
        <v>Waterverspreiding</v>
      </c>
      <c r="B35" s="60">
        <f>+'Input Form Budgets Capital'!B35</f>
        <v>12000000</v>
      </c>
      <c r="C35" s="71"/>
      <c r="D35" s="71"/>
      <c r="E35" s="71"/>
      <c r="F35" s="71"/>
      <c r="G35" s="71"/>
      <c r="H35" s="71"/>
      <c r="I35" s="71"/>
      <c r="J35" s="71"/>
      <c r="K35" s="71"/>
      <c r="L35" s="71"/>
      <c r="M35" s="71"/>
      <c r="N35" s="71"/>
      <c r="O35" s="72">
        <f t="shared" si="0"/>
        <v>0</v>
      </c>
    </row>
    <row r="36" spans="1:15" ht="15" x14ac:dyDescent="0.25">
      <c r="A36" s="41" t="str">
        <f>+'INPUT FORM - Budget-Expenditure'!A36</f>
        <v>Watervoorsiening</v>
      </c>
      <c r="B36" s="60">
        <f>+'Input Form Budgets Capital'!B36</f>
        <v>0</v>
      </c>
      <c r="C36" s="71"/>
      <c r="D36" s="71"/>
      <c r="E36" s="71"/>
      <c r="F36" s="71"/>
      <c r="G36" s="71"/>
      <c r="H36" s="71"/>
      <c r="I36" s="71"/>
      <c r="J36" s="71"/>
      <c r="K36" s="71"/>
      <c r="L36" s="71"/>
      <c r="M36" s="71"/>
      <c r="N36" s="71"/>
      <c r="O36" s="72">
        <f t="shared" si="0"/>
        <v>0</v>
      </c>
    </row>
    <row r="37" spans="1:15" ht="15" x14ac:dyDescent="0.25">
      <c r="A37" s="41">
        <f>+'INPUT FORM - Budget-Expenditure'!A37</f>
        <v>0</v>
      </c>
      <c r="B37" s="60">
        <f>+'Input Form Budgets Capital'!B37</f>
        <v>0</v>
      </c>
      <c r="C37" s="71"/>
      <c r="D37" s="71"/>
      <c r="E37" s="71"/>
      <c r="F37" s="71"/>
      <c r="G37" s="71"/>
      <c r="H37" s="71"/>
      <c r="I37" s="71"/>
      <c r="J37" s="71"/>
      <c r="K37" s="71"/>
      <c r="L37" s="71"/>
      <c r="M37" s="71"/>
      <c r="N37" s="71"/>
      <c r="O37" s="72">
        <f>SUM(C37:N37)</f>
        <v>0</v>
      </c>
    </row>
    <row r="38" spans="1:15" x14ac:dyDescent="0.2">
      <c r="A38" s="55" t="s">
        <v>283</v>
      </c>
      <c r="B38" s="61">
        <f t="shared" ref="B38:O38" si="1">SUM(B5:B37)</f>
        <v>19848000</v>
      </c>
      <c r="C38" s="61">
        <f t="shared" si="1"/>
        <v>0</v>
      </c>
      <c r="D38" s="61">
        <f t="shared" si="1"/>
        <v>0</v>
      </c>
      <c r="E38" s="61">
        <f t="shared" si="1"/>
        <v>0</v>
      </c>
      <c r="F38" s="61">
        <f t="shared" si="1"/>
        <v>0</v>
      </c>
      <c r="G38" s="61">
        <f t="shared" si="1"/>
        <v>0</v>
      </c>
      <c r="H38" s="61">
        <f t="shared" si="1"/>
        <v>0</v>
      </c>
      <c r="I38" s="61">
        <f t="shared" si="1"/>
        <v>0</v>
      </c>
      <c r="J38" s="61">
        <f t="shared" si="1"/>
        <v>0</v>
      </c>
      <c r="K38" s="61">
        <f t="shared" si="1"/>
        <v>0</v>
      </c>
      <c r="L38" s="61">
        <f t="shared" si="1"/>
        <v>0</v>
      </c>
      <c r="M38" s="61">
        <f t="shared" si="1"/>
        <v>0</v>
      </c>
      <c r="N38" s="61">
        <f t="shared" si="1"/>
        <v>0</v>
      </c>
      <c r="O38" s="61">
        <f t="shared" si="1"/>
        <v>0</v>
      </c>
    </row>
  </sheetData>
  <phoneticPr fontId="0" type="noConversion"/>
  <pageMargins left="0.75" right="0.75" top="1" bottom="1" header="0.5" footer="0.5"/>
  <pageSetup paperSize="9" scale="7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2"/>
    <pageSetUpPr fitToPage="1"/>
  </sheetPr>
  <dimension ref="A1:C13"/>
  <sheetViews>
    <sheetView zoomScaleNormal="100" workbookViewId="0">
      <selection activeCell="B24" sqref="B24"/>
    </sheetView>
  </sheetViews>
  <sheetFormatPr defaultRowHeight="18" x14ac:dyDescent="0.25"/>
  <cols>
    <col min="1" max="1" width="64.140625" style="9" customWidth="1"/>
    <col min="2" max="2" width="74.7109375" customWidth="1"/>
    <col min="3" max="3" width="1.5703125" customWidth="1"/>
    <col min="5" max="5" width="18.28515625" customWidth="1"/>
  </cols>
  <sheetData>
    <row r="1" spans="1:3" ht="27" thickTop="1" x14ac:dyDescent="0.4">
      <c r="A1" s="126" t="s">
        <v>118</v>
      </c>
      <c r="B1" s="19"/>
      <c r="C1" s="18"/>
    </row>
    <row r="2" spans="1:3" ht="18.75" thickBot="1" x14ac:dyDescent="0.3">
      <c r="A2" s="20" t="s">
        <v>242</v>
      </c>
      <c r="B2" s="21"/>
      <c r="C2" s="22"/>
    </row>
    <row r="3" spans="1:3" ht="18.75" thickBot="1" x14ac:dyDescent="0.3"/>
    <row r="4" spans="1:3" ht="29.25" customHeight="1" thickBot="1" x14ac:dyDescent="0.3">
      <c r="A4" s="92" t="s">
        <v>5</v>
      </c>
      <c r="B4" s="96" t="s">
        <v>15</v>
      </c>
    </row>
    <row r="5" spans="1:3" ht="12.75" x14ac:dyDescent="0.2">
      <c r="A5" s="95" t="s">
        <v>6</v>
      </c>
      <c r="B5" s="95"/>
    </row>
    <row r="6" spans="1:3" ht="12.75" x14ac:dyDescent="0.2">
      <c r="A6" s="93" t="s">
        <v>7</v>
      </c>
      <c r="B6" s="94" t="s">
        <v>365</v>
      </c>
    </row>
    <row r="7" spans="1:3" ht="12.75" x14ac:dyDescent="0.2">
      <c r="A7" s="93" t="s">
        <v>8</v>
      </c>
      <c r="B7" s="94" t="s">
        <v>77</v>
      </c>
    </row>
    <row r="8" spans="1:3" ht="13.5" thickBot="1" x14ac:dyDescent="0.25">
      <c r="A8" s="90" t="s">
        <v>9</v>
      </c>
    </row>
    <row r="9" spans="1:3" ht="18.75" thickBot="1" x14ac:dyDescent="0.3">
      <c r="A9" s="90" t="s">
        <v>10</v>
      </c>
      <c r="B9" s="115" t="s">
        <v>318</v>
      </c>
    </row>
    <row r="10" spans="1:3" ht="12.75" x14ac:dyDescent="0.2">
      <c r="A10" s="90" t="s">
        <v>14</v>
      </c>
      <c r="B10" s="112" t="s">
        <v>22</v>
      </c>
    </row>
    <row r="11" spans="1:3" ht="12.75" x14ac:dyDescent="0.2">
      <c r="A11" s="90" t="s">
        <v>11</v>
      </c>
      <c r="B11" s="113" t="s">
        <v>20</v>
      </c>
    </row>
    <row r="12" spans="1:3" ht="12.75" x14ac:dyDescent="0.2">
      <c r="A12" s="90" t="s">
        <v>12</v>
      </c>
      <c r="B12" s="114" t="s">
        <v>21</v>
      </c>
    </row>
    <row r="13" spans="1:3" ht="12.75" x14ac:dyDescent="0.2">
      <c r="A13" s="90" t="s">
        <v>13</v>
      </c>
      <c r="B13" s="91"/>
    </row>
  </sheetData>
  <phoneticPr fontId="0" type="noConversion"/>
  <hyperlinks>
    <hyperlink ref="A6" location="'Actual Results - Income'!A1" display="Actual Results - Income"/>
    <hyperlink ref="A7" location="'ACTUAL RESULTS CAPITAL'!A1" display="Actual Results - Capital"/>
    <hyperlink ref="A8" location="'INPUT FORM - Budget-Expenditure'!A1" display="Input Form - Budget - Expenditure"/>
    <hyperlink ref="A9" location="'Input Form - Budgets Income'!A1" display="Input Form - Budget - Income"/>
    <hyperlink ref="A10" location="'Input Form Budgets Capital'!A1" display="Input Form - Budgets - Capital"/>
    <hyperlink ref="A11" location="'INPUT FORM - Actual Expenditure'!A1" display="Input Form - Actual Expenditure"/>
    <hyperlink ref="A12" location="'Input Form - Actual Income'!A1" display="Input Form - Actual Income"/>
    <hyperlink ref="A13" location="'Input Form - Actual Capital'!A1" display="Input Form - Actual Capital"/>
    <hyperlink ref="B6" location="'Print Reports'!A1" display="Service Delivery and Budget Implementation Plan 2013-2014"/>
    <hyperlink ref="B7" location="'Revenue by Source'!A1" display="Revenue by Source"/>
    <hyperlink ref="A5" location="'ACTUAL RESULTS Expenditure'!Print_Titles" display="Actual Results - Expenditure"/>
  </hyperlinks>
  <pageMargins left="0.75" right="0.75" top="1" bottom="1" header="0.5" footer="0.5"/>
  <pageSetup paperSize="9" scale="95" fitToHeight="2"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22"/>
    <pageSetUpPr fitToPage="1"/>
  </sheetPr>
  <dimension ref="A1:CD417"/>
  <sheetViews>
    <sheetView tabSelected="1" topLeftCell="A176" zoomScale="75" zoomScaleNormal="75" workbookViewId="0">
      <selection activeCell="A22" sqref="A22:O190"/>
    </sheetView>
  </sheetViews>
  <sheetFormatPr defaultRowHeight="12.75" x14ac:dyDescent="0.2"/>
  <cols>
    <col min="1" max="1" width="6.28515625" customWidth="1"/>
    <col min="2" max="2" width="40.7109375" customWidth="1"/>
    <col min="3" max="3" width="21.42578125" customWidth="1"/>
    <col min="4" max="4" width="16.5703125" customWidth="1"/>
    <col min="5" max="5" width="34.42578125" hidden="1" customWidth="1"/>
    <col min="6" max="6" width="20.85546875" hidden="1" customWidth="1"/>
    <col min="7" max="7" width="14.42578125" hidden="1" customWidth="1"/>
    <col min="8" max="8" width="16.7109375" customWidth="1"/>
    <col min="9" max="9" width="16.7109375" style="11" customWidth="1"/>
    <col min="10" max="14" width="16.7109375" customWidth="1"/>
    <col min="15" max="15" width="16.7109375" style="6" customWidth="1"/>
    <col min="16" max="20" width="16.7109375" customWidth="1"/>
    <col min="21" max="21" width="35.42578125" bestFit="1" customWidth="1"/>
    <col min="22" max="22" width="38.5703125" bestFit="1" customWidth="1"/>
    <col min="23" max="23" width="16.85546875" bestFit="1" customWidth="1"/>
    <col min="24" max="24" width="22.28515625" bestFit="1" customWidth="1"/>
    <col min="43" max="43" width="33.28515625" style="11" customWidth="1"/>
    <col min="44" max="44" width="153.140625" style="11" customWidth="1"/>
    <col min="45" max="53" width="148" style="11" customWidth="1"/>
    <col min="54" max="82" width="9.140625" style="11" customWidth="1"/>
  </cols>
  <sheetData>
    <row r="1" spans="1:82" s="5" customFormat="1" ht="42" customHeight="1" x14ac:dyDescent="0.5">
      <c r="B1" s="300" t="s">
        <v>362</v>
      </c>
      <c r="C1" s="301"/>
      <c r="D1" s="301"/>
      <c r="E1" s="301"/>
      <c r="I1" s="181"/>
      <c r="O1" s="7"/>
      <c r="X1" s="32"/>
      <c r="AQ1" s="220" t="s">
        <v>101</v>
      </c>
      <c r="AR1" s="221" t="s">
        <v>237</v>
      </c>
      <c r="AS1" s="213"/>
      <c r="AT1" s="213"/>
      <c r="AU1" s="213"/>
      <c r="AV1" s="213"/>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81"/>
      <c r="CA1" s="181"/>
      <c r="CB1" s="181"/>
      <c r="CC1" s="181"/>
      <c r="CD1" s="181"/>
    </row>
    <row r="2" spans="1:82" s="5" customFormat="1" ht="40.5" customHeight="1" x14ac:dyDescent="0.5">
      <c r="B2" s="217"/>
      <c r="C2" s="218"/>
      <c r="D2" s="218"/>
      <c r="E2" s="218"/>
      <c r="I2" s="181"/>
      <c r="O2" s="7"/>
      <c r="X2" s="32"/>
      <c r="AQ2" s="222" t="s">
        <v>102</v>
      </c>
      <c r="AR2" s="223" t="s">
        <v>103</v>
      </c>
      <c r="AS2" s="213"/>
      <c r="AT2" s="213"/>
      <c r="AU2" s="213"/>
      <c r="AV2" s="213"/>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row>
    <row r="3" spans="1:82" s="5" customFormat="1" ht="42.6" customHeight="1" x14ac:dyDescent="0.5">
      <c r="B3" s="216" t="s">
        <v>237</v>
      </c>
      <c r="C3" s="218"/>
      <c r="D3" s="219"/>
      <c r="E3" s="218"/>
      <c r="F3" s="181"/>
      <c r="I3" s="181"/>
      <c r="X3" s="32"/>
      <c r="AQ3" s="222" t="s">
        <v>362</v>
      </c>
      <c r="AR3" s="224" t="s">
        <v>336</v>
      </c>
      <c r="AS3" s="213"/>
      <c r="AT3" s="213"/>
      <c r="AU3" s="213"/>
      <c r="AV3" s="213"/>
      <c r="AW3" s="181"/>
      <c r="AX3" s="181"/>
      <c r="AY3" s="181"/>
      <c r="AZ3" s="181"/>
      <c r="BA3" s="181"/>
      <c r="BB3" s="181"/>
      <c r="BC3" s="181"/>
      <c r="BD3" s="181"/>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81"/>
      <c r="CC3" s="181"/>
      <c r="CD3" s="181"/>
    </row>
    <row r="4" spans="1:82" s="5" customFormat="1" ht="45.75" x14ac:dyDescent="0.25">
      <c r="B4" s="2"/>
      <c r="I4" s="181"/>
      <c r="AQ4" s="222" t="s">
        <v>104</v>
      </c>
      <c r="AR4" s="224" t="s">
        <v>61</v>
      </c>
      <c r="AS4" s="213"/>
      <c r="AT4" s="213"/>
      <c r="AU4" s="213"/>
      <c r="AV4" s="213"/>
      <c r="AW4" s="181"/>
      <c r="AX4" s="181"/>
      <c r="AY4" s="181"/>
      <c r="AZ4" s="181"/>
      <c r="BA4" s="181"/>
      <c r="BB4" s="181"/>
      <c r="BC4" s="181"/>
      <c r="BD4" s="181"/>
      <c r="BE4" s="181"/>
      <c r="BF4" s="181"/>
      <c r="BG4" s="181"/>
      <c r="BH4" s="181"/>
      <c r="BI4" s="181"/>
      <c r="BJ4" s="181"/>
      <c r="BK4" s="181"/>
      <c r="BL4" s="181"/>
      <c r="BM4" s="181"/>
      <c r="BN4" s="181"/>
      <c r="BO4" s="181"/>
      <c r="BP4" s="181"/>
      <c r="BQ4" s="181"/>
      <c r="BR4" s="181"/>
      <c r="BS4" s="181"/>
      <c r="BT4" s="181"/>
      <c r="BU4" s="181"/>
      <c r="BV4" s="181"/>
      <c r="BW4" s="181"/>
      <c r="BX4" s="181"/>
      <c r="BY4" s="181"/>
      <c r="BZ4" s="181"/>
      <c r="CA4" s="181"/>
      <c r="CB4" s="181"/>
      <c r="CC4" s="181"/>
      <c r="CD4" s="181"/>
    </row>
    <row r="5" spans="1:82" s="5" customFormat="1" ht="47.25" customHeight="1" x14ac:dyDescent="0.2">
      <c r="B5" s="298" t="str">
        <f>INDEX($AQ$2:$AR$24, MATCH($B1,$AQ$2:$AQ$24,0), MATCH($B3,$AQ$1:$AR$1,0))</f>
        <v>To manage and administer the Human Resource function of the Council. The Directorate Corporate Services is responsible for the organising of all Council and Management meetings, the compilation and distribution of Addenda's and the minuting of resolutions, records management, communication and legal matters.The management of all Income, Expenditure, Budgets and Financial Reporting. To enhance accountability and to support the Council, the Audit Committee and Management through the auditing of all financial transactions, technical evaluations, computer systems and performance areas.</v>
      </c>
      <c r="C5" s="299"/>
      <c r="D5" s="299"/>
      <c r="E5" s="299"/>
      <c r="F5" s="299"/>
      <c r="G5" s="299"/>
      <c r="H5" s="299"/>
      <c r="I5" s="299"/>
      <c r="J5" s="299"/>
      <c r="K5" s="299"/>
      <c r="L5" s="299"/>
      <c r="M5" s="299"/>
      <c r="N5" s="299"/>
      <c r="O5" s="299"/>
      <c r="AQ5" s="222" t="s">
        <v>107</v>
      </c>
      <c r="AR5" s="224" t="s">
        <v>89</v>
      </c>
      <c r="AS5" s="213"/>
      <c r="AT5" s="213"/>
      <c r="AU5" s="213"/>
      <c r="AV5" s="213"/>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row>
    <row r="6" spans="1:82" s="5" customFormat="1" ht="30.75" x14ac:dyDescent="0.25">
      <c r="B6" s="2"/>
      <c r="I6" s="181"/>
      <c r="AQ6" s="222" t="s">
        <v>108</v>
      </c>
      <c r="AR6" s="224" t="s">
        <v>62</v>
      </c>
      <c r="AS6" s="213"/>
      <c r="AT6" s="213"/>
      <c r="AU6" s="213"/>
      <c r="AV6" s="213"/>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row>
    <row r="7" spans="1:82" ht="15.75" thickBot="1" x14ac:dyDescent="0.25">
      <c r="B7" s="1"/>
      <c r="O7"/>
      <c r="AQ7" s="222" t="s">
        <v>179</v>
      </c>
      <c r="AR7" s="224" t="s">
        <v>238</v>
      </c>
      <c r="AS7" s="213"/>
      <c r="AT7" s="213"/>
      <c r="AU7" s="213"/>
      <c r="AV7" s="213"/>
    </row>
    <row r="8" spans="1:82" ht="45" x14ac:dyDescent="0.2">
      <c r="A8" s="25"/>
      <c r="B8" s="26"/>
      <c r="C8" s="26"/>
      <c r="D8" s="26"/>
      <c r="E8" s="27"/>
      <c r="F8" s="27"/>
      <c r="G8" s="27"/>
      <c r="H8" s="27"/>
      <c r="I8" s="254"/>
      <c r="J8" s="27"/>
      <c r="K8" s="27"/>
      <c r="L8" s="27"/>
      <c r="M8" s="27"/>
      <c r="N8" s="27"/>
      <c r="O8" s="27"/>
      <c r="P8" s="25"/>
      <c r="Q8" s="25"/>
      <c r="R8" s="25"/>
      <c r="S8" s="25"/>
      <c r="AQ8" s="222" t="s">
        <v>111</v>
      </c>
      <c r="AR8" s="224" t="s">
        <v>168</v>
      </c>
      <c r="AS8" s="213"/>
      <c r="AT8" s="213"/>
      <c r="AU8" s="213"/>
      <c r="AV8" s="213"/>
    </row>
    <row r="9" spans="1:82" ht="15" x14ac:dyDescent="0.2">
      <c r="A9" s="25"/>
      <c r="B9" s="28" t="s">
        <v>182</v>
      </c>
      <c r="C9" s="28" t="s">
        <v>183</v>
      </c>
      <c r="D9" s="29" t="s">
        <v>220</v>
      </c>
      <c r="E9" s="29" t="s">
        <v>236</v>
      </c>
      <c r="F9" s="29" t="s">
        <v>234</v>
      </c>
      <c r="G9" s="29" t="s">
        <v>235</v>
      </c>
      <c r="H9" s="29" t="s">
        <v>231</v>
      </c>
      <c r="I9" s="255" t="s">
        <v>232</v>
      </c>
      <c r="J9" s="29" t="s">
        <v>233</v>
      </c>
      <c r="K9" s="29" t="s">
        <v>228</v>
      </c>
      <c r="L9" s="29" t="s">
        <v>229</v>
      </c>
      <c r="M9" s="29" t="s">
        <v>230</v>
      </c>
      <c r="N9" s="29" t="s">
        <v>221</v>
      </c>
      <c r="O9" s="29" t="s">
        <v>227</v>
      </c>
      <c r="P9" s="25"/>
      <c r="Q9" s="25"/>
      <c r="R9" s="25"/>
      <c r="S9" s="25"/>
      <c r="AQ9" s="222" t="s">
        <v>112</v>
      </c>
      <c r="AR9" s="224" t="s">
        <v>243</v>
      </c>
      <c r="AS9" s="213"/>
      <c r="AT9" s="213"/>
      <c r="AU9" s="213"/>
      <c r="AV9" s="213"/>
    </row>
    <row r="10" spans="1:82" ht="15" x14ac:dyDescent="0.2">
      <c r="A10" s="25"/>
      <c r="B10" s="28"/>
      <c r="C10" s="28"/>
      <c r="D10" s="29"/>
      <c r="E10" s="29"/>
      <c r="F10" s="29"/>
      <c r="G10" s="29"/>
      <c r="H10" s="29"/>
      <c r="I10" s="255"/>
      <c r="J10" s="29"/>
      <c r="K10" s="29"/>
      <c r="L10" s="29"/>
      <c r="M10" s="29"/>
      <c r="N10" s="29"/>
      <c r="O10" s="29"/>
      <c r="P10" s="25"/>
      <c r="Q10" s="25"/>
      <c r="R10" s="25"/>
      <c r="S10" s="25"/>
      <c r="AQ10" s="222" t="s">
        <v>181</v>
      </c>
      <c r="AR10" s="224" t="s">
        <v>335</v>
      </c>
      <c r="AS10" s="213"/>
      <c r="AT10" s="213"/>
      <c r="AU10" s="213"/>
      <c r="AV10" s="213"/>
    </row>
    <row r="11" spans="1:82" ht="15.75" thickBot="1" x14ac:dyDescent="0.25">
      <c r="A11" s="25"/>
      <c r="B11" s="132"/>
      <c r="C11" s="8" t="s">
        <v>418</v>
      </c>
      <c r="D11" s="8" t="str">
        <f>$C$11</f>
        <v>2014-2015</v>
      </c>
      <c r="E11" s="8" t="str">
        <f>$C$11</f>
        <v>2014-2015</v>
      </c>
      <c r="F11" s="8" t="str">
        <f>$C$11</f>
        <v>2014-2015</v>
      </c>
      <c r="G11" s="8" t="str">
        <f>$C$11</f>
        <v>2014-2015</v>
      </c>
      <c r="H11" s="8" t="str">
        <f t="shared" ref="H11:O11" si="0">$C$11</f>
        <v>2014-2015</v>
      </c>
      <c r="I11" s="256" t="str">
        <f t="shared" si="0"/>
        <v>2014-2015</v>
      </c>
      <c r="J11" s="8" t="str">
        <f t="shared" si="0"/>
        <v>2014-2015</v>
      </c>
      <c r="K11" s="8" t="str">
        <f t="shared" si="0"/>
        <v>2014-2015</v>
      </c>
      <c r="L11" s="8" t="str">
        <f t="shared" si="0"/>
        <v>2014-2015</v>
      </c>
      <c r="M11" s="8" t="str">
        <f t="shared" si="0"/>
        <v>2014-2015</v>
      </c>
      <c r="N11" s="8" t="str">
        <f t="shared" si="0"/>
        <v>2014-2015</v>
      </c>
      <c r="O11" s="8" t="str">
        <f t="shared" si="0"/>
        <v>2014-2015</v>
      </c>
      <c r="P11" s="25"/>
      <c r="Q11" s="25"/>
      <c r="R11" s="25"/>
      <c r="S11" s="25"/>
      <c r="AQ11" s="222" t="s">
        <v>333</v>
      </c>
      <c r="AR11" s="224" t="s">
        <v>334</v>
      </c>
      <c r="AS11" s="213"/>
      <c r="AT11" s="213"/>
      <c r="AU11" s="213"/>
      <c r="AV11" s="213"/>
    </row>
    <row r="12" spans="1:82" ht="13.5" customHeight="1" thickBot="1" x14ac:dyDescent="0.25">
      <c r="A12" s="25"/>
      <c r="B12" s="30" t="s">
        <v>248</v>
      </c>
      <c r="C12" s="127">
        <f t="shared" ref="C12:C17" si="1">SUM(D12:O12)</f>
        <v>10463978</v>
      </c>
      <c r="D12" s="196">
        <f t="shared" ref="D12:O12" si="2">C$24+C$25+C$26</f>
        <v>431261</v>
      </c>
      <c r="E12" s="196">
        <f t="shared" si="2"/>
        <v>608788</v>
      </c>
      <c r="F12" s="196">
        <f t="shared" si="2"/>
        <v>666884</v>
      </c>
      <c r="G12" s="196">
        <f t="shared" si="2"/>
        <v>916040</v>
      </c>
      <c r="H12" s="196">
        <f t="shared" si="2"/>
        <v>951603</v>
      </c>
      <c r="I12" s="275">
        <f t="shared" si="2"/>
        <v>932401</v>
      </c>
      <c r="J12" s="196">
        <f t="shared" si="2"/>
        <v>525568</v>
      </c>
      <c r="K12" s="196">
        <f t="shared" si="2"/>
        <v>539965</v>
      </c>
      <c r="L12" s="196">
        <f t="shared" si="2"/>
        <v>564537</v>
      </c>
      <c r="M12" s="196">
        <f t="shared" si="2"/>
        <v>564220</v>
      </c>
      <c r="N12" s="196">
        <f t="shared" si="2"/>
        <v>656013</v>
      </c>
      <c r="O12" s="196">
        <f t="shared" si="2"/>
        <v>3106698</v>
      </c>
      <c r="P12" s="133"/>
      <c r="Q12" s="25"/>
      <c r="R12" s="25"/>
      <c r="S12" s="25"/>
      <c r="AQ12" s="222" t="s">
        <v>164</v>
      </c>
      <c r="AR12" s="224" t="s">
        <v>63</v>
      </c>
      <c r="AS12" s="213"/>
      <c r="AT12" s="213"/>
      <c r="AU12" s="213"/>
      <c r="AV12" s="213"/>
    </row>
    <row r="13" spans="1:82" ht="13.5" customHeight="1" thickBot="1" x14ac:dyDescent="0.25">
      <c r="A13" s="25"/>
      <c r="B13" s="30" t="s">
        <v>245</v>
      </c>
      <c r="C13" s="127">
        <f t="shared" si="1"/>
        <v>0</v>
      </c>
      <c r="D13" s="196">
        <f t="shared" ref="D13:O13" si="3">P$24+P$25+P$26</f>
        <v>0</v>
      </c>
      <c r="E13" s="196">
        <f t="shared" si="3"/>
        <v>0</v>
      </c>
      <c r="F13" s="196">
        <f t="shared" si="3"/>
        <v>0</v>
      </c>
      <c r="G13" s="196">
        <f t="shared" si="3"/>
        <v>0</v>
      </c>
      <c r="H13" s="196">
        <f t="shared" si="3"/>
        <v>0</v>
      </c>
      <c r="I13" s="275">
        <f t="shared" si="3"/>
        <v>0</v>
      </c>
      <c r="J13" s="196">
        <f t="shared" si="3"/>
        <v>0</v>
      </c>
      <c r="K13" s="196">
        <f t="shared" si="3"/>
        <v>0</v>
      </c>
      <c r="L13" s="196">
        <f t="shared" si="3"/>
        <v>0</v>
      </c>
      <c r="M13" s="196">
        <f t="shared" si="3"/>
        <v>0</v>
      </c>
      <c r="N13" s="196">
        <f t="shared" si="3"/>
        <v>0</v>
      </c>
      <c r="O13" s="196">
        <f t="shared" si="3"/>
        <v>0</v>
      </c>
      <c r="P13" s="133"/>
      <c r="Q13" s="25"/>
      <c r="R13" s="25"/>
      <c r="S13" s="25"/>
      <c r="AQ13" s="222" t="s">
        <v>226</v>
      </c>
      <c r="AR13" s="224" t="s">
        <v>174</v>
      </c>
      <c r="AS13" s="213"/>
      <c r="AT13" s="213"/>
      <c r="AU13" s="213"/>
      <c r="AV13" s="213"/>
    </row>
    <row r="14" spans="1:82" ht="15.75" thickBot="1" x14ac:dyDescent="0.25">
      <c r="A14" s="25"/>
      <c r="B14" s="30" t="s">
        <v>249</v>
      </c>
      <c r="C14" s="127">
        <f t="shared" si="1"/>
        <v>0</v>
      </c>
      <c r="D14" s="197">
        <f>C$32+C$33+C$34</f>
        <v>0</v>
      </c>
      <c r="E14" s="197">
        <f t="shared" ref="E14:O14" si="4">D$32+D$33+D$34</f>
        <v>0</v>
      </c>
      <c r="F14" s="197">
        <f t="shared" si="4"/>
        <v>0</v>
      </c>
      <c r="G14" s="197">
        <f t="shared" si="4"/>
        <v>0</v>
      </c>
      <c r="H14" s="197">
        <f t="shared" si="4"/>
        <v>0</v>
      </c>
      <c r="I14" s="276">
        <f t="shared" si="4"/>
        <v>0</v>
      </c>
      <c r="J14" s="197">
        <f t="shared" si="4"/>
        <v>0</v>
      </c>
      <c r="K14" s="197">
        <f t="shared" si="4"/>
        <v>0</v>
      </c>
      <c r="L14" s="197">
        <f t="shared" si="4"/>
        <v>0</v>
      </c>
      <c r="M14" s="197">
        <f t="shared" si="4"/>
        <v>0</v>
      </c>
      <c r="N14" s="197">
        <f t="shared" si="4"/>
        <v>0</v>
      </c>
      <c r="O14" s="197">
        <f t="shared" si="4"/>
        <v>0</v>
      </c>
      <c r="P14" s="133"/>
      <c r="Q14" s="25"/>
      <c r="R14" s="25"/>
      <c r="S14" s="25"/>
      <c r="AQ14" s="222" t="s">
        <v>120</v>
      </c>
      <c r="AR14" s="224" t="s">
        <v>31</v>
      </c>
      <c r="AS14" s="213"/>
      <c r="AT14" s="213"/>
      <c r="AU14" s="213"/>
      <c r="AV14" s="213"/>
    </row>
    <row r="15" spans="1:82" ht="15.75" thickBot="1" x14ac:dyDescent="0.25">
      <c r="A15" s="25"/>
      <c r="B15" s="30" t="s">
        <v>247</v>
      </c>
      <c r="C15" s="127">
        <f t="shared" si="1"/>
        <v>0</v>
      </c>
      <c r="D15" s="197">
        <f t="shared" ref="D15:O15" si="5">P$32+P$33+P$34</f>
        <v>0</v>
      </c>
      <c r="E15" s="197">
        <f t="shared" si="5"/>
        <v>0</v>
      </c>
      <c r="F15" s="197">
        <f t="shared" si="5"/>
        <v>0</v>
      </c>
      <c r="G15" s="197">
        <f t="shared" si="5"/>
        <v>0</v>
      </c>
      <c r="H15" s="197">
        <f t="shared" si="5"/>
        <v>0</v>
      </c>
      <c r="I15" s="276">
        <f t="shared" si="5"/>
        <v>0</v>
      </c>
      <c r="J15" s="197">
        <f t="shared" si="5"/>
        <v>0</v>
      </c>
      <c r="K15" s="197">
        <f t="shared" si="5"/>
        <v>0</v>
      </c>
      <c r="L15" s="197">
        <f t="shared" si="5"/>
        <v>0</v>
      </c>
      <c r="M15" s="197">
        <f t="shared" si="5"/>
        <v>0</v>
      </c>
      <c r="N15" s="197">
        <f t="shared" si="5"/>
        <v>0</v>
      </c>
      <c r="O15" s="197">
        <f t="shared" si="5"/>
        <v>0</v>
      </c>
      <c r="P15" s="133"/>
      <c r="Q15" s="25"/>
      <c r="R15" s="25"/>
      <c r="S15" s="25"/>
      <c r="AQ15" s="225" t="s">
        <v>240</v>
      </c>
      <c r="AR15" s="224" t="s">
        <v>68</v>
      </c>
      <c r="AS15" s="213"/>
      <c r="AT15" s="213"/>
      <c r="AU15" s="213"/>
      <c r="AV15" s="213"/>
    </row>
    <row r="16" spans="1:82" ht="15.75" thickBot="1" x14ac:dyDescent="0.25">
      <c r="A16" s="25"/>
      <c r="B16" s="30" t="s">
        <v>250</v>
      </c>
      <c r="C16" s="127">
        <f t="shared" si="1"/>
        <v>14623561.73</v>
      </c>
      <c r="D16" s="196">
        <f>C$28+C$29+C$30</f>
        <v>4346702</v>
      </c>
      <c r="E16" s="196">
        <f t="shared" ref="E16:O16" si="6">D$28+D$29+D$30</f>
        <v>170077</v>
      </c>
      <c r="F16" s="196">
        <f t="shared" si="6"/>
        <v>157803</v>
      </c>
      <c r="G16" s="196">
        <f t="shared" si="6"/>
        <v>1278945</v>
      </c>
      <c r="H16" s="196">
        <f t="shared" si="6"/>
        <v>268086</v>
      </c>
      <c r="I16" s="275">
        <f t="shared" si="6"/>
        <v>557853</v>
      </c>
      <c r="J16" s="196">
        <f t="shared" si="6"/>
        <v>230922</v>
      </c>
      <c r="K16" s="196">
        <f t="shared" si="6"/>
        <v>97133</v>
      </c>
      <c r="L16" s="196">
        <f t="shared" si="6"/>
        <v>5721154.7300000004</v>
      </c>
      <c r="M16" s="196">
        <f t="shared" si="6"/>
        <v>44307</v>
      </c>
      <c r="N16" s="196">
        <f t="shared" si="6"/>
        <v>247438</v>
      </c>
      <c r="O16" s="196">
        <f t="shared" si="6"/>
        <v>1503141</v>
      </c>
      <c r="P16" s="133"/>
      <c r="Q16" s="25"/>
      <c r="R16" s="25"/>
      <c r="S16" s="25"/>
      <c r="AQ16" s="189"/>
      <c r="AR16" s="194"/>
      <c r="AS16" s="213"/>
      <c r="AT16" s="213"/>
      <c r="AU16" s="213"/>
      <c r="AV16" s="213"/>
    </row>
    <row r="17" spans="1:82" ht="15.75" thickBot="1" x14ac:dyDescent="0.25">
      <c r="A17" s="25"/>
      <c r="B17" s="30" t="s">
        <v>246</v>
      </c>
      <c r="C17" s="127">
        <f t="shared" si="1"/>
        <v>0</v>
      </c>
      <c r="D17" s="196">
        <f t="shared" ref="D17:O17" si="7">P$28+P$29+P$30</f>
        <v>0</v>
      </c>
      <c r="E17" s="196">
        <f t="shared" si="7"/>
        <v>0</v>
      </c>
      <c r="F17" s="196">
        <f t="shared" si="7"/>
        <v>0</v>
      </c>
      <c r="G17" s="196">
        <f t="shared" si="7"/>
        <v>0</v>
      </c>
      <c r="H17" s="196">
        <f t="shared" si="7"/>
        <v>0</v>
      </c>
      <c r="I17" s="275">
        <f t="shared" si="7"/>
        <v>0</v>
      </c>
      <c r="J17" s="196">
        <f t="shared" si="7"/>
        <v>0</v>
      </c>
      <c r="K17" s="196">
        <f t="shared" si="7"/>
        <v>0</v>
      </c>
      <c r="L17" s="196">
        <f t="shared" si="7"/>
        <v>0</v>
      </c>
      <c r="M17" s="196">
        <f t="shared" si="7"/>
        <v>0</v>
      </c>
      <c r="N17" s="196">
        <f t="shared" si="7"/>
        <v>0</v>
      </c>
      <c r="O17" s="196">
        <f t="shared" si="7"/>
        <v>0</v>
      </c>
      <c r="P17" s="133"/>
      <c r="Q17" s="25"/>
      <c r="R17" s="25"/>
      <c r="S17" s="25"/>
      <c r="AQ17" s="189"/>
      <c r="AR17" s="194"/>
      <c r="AS17" s="213"/>
      <c r="AT17" s="213"/>
      <c r="AU17" s="213"/>
      <c r="AV17" s="213"/>
    </row>
    <row r="18" spans="1:82" ht="15.75" thickBot="1" x14ac:dyDescent="0.25">
      <c r="A18" s="25"/>
      <c r="B18" s="30" t="s">
        <v>251</v>
      </c>
      <c r="C18" s="128">
        <f>+C12+C14-C16</f>
        <v>-4159583.7300000004</v>
      </c>
      <c r="D18" s="128">
        <f t="shared" ref="D18:O18" si="8">+D12+D14-D16</f>
        <v>-3915441</v>
      </c>
      <c r="E18" s="31">
        <f t="shared" si="8"/>
        <v>438711</v>
      </c>
      <c r="F18" s="31">
        <f t="shared" si="8"/>
        <v>509081</v>
      </c>
      <c r="G18" s="31">
        <f t="shared" si="8"/>
        <v>-362905</v>
      </c>
      <c r="H18" s="31">
        <f t="shared" si="8"/>
        <v>683517</v>
      </c>
      <c r="I18" s="257">
        <f t="shared" si="8"/>
        <v>374548</v>
      </c>
      <c r="J18" s="31">
        <f t="shared" si="8"/>
        <v>294646</v>
      </c>
      <c r="K18" s="31">
        <f t="shared" si="8"/>
        <v>442832</v>
      </c>
      <c r="L18" s="31">
        <f t="shared" si="8"/>
        <v>-5156617.7300000004</v>
      </c>
      <c r="M18" s="31">
        <f t="shared" si="8"/>
        <v>519913</v>
      </c>
      <c r="N18" s="31">
        <f t="shared" si="8"/>
        <v>408575</v>
      </c>
      <c r="O18" s="31">
        <f t="shared" si="8"/>
        <v>1603557</v>
      </c>
      <c r="P18" s="133"/>
      <c r="Q18" s="25"/>
      <c r="R18" s="25"/>
      <c r="S18" s="25"/>
      <c r="AQ18" s="189"/>
      <c r="AR18" s="194"/>
      <c r="AS18" s="213"/>
      <c r="AT18" s="213"/>
      <c r="AU18" s="213"/>
      <c r="AV18" s="213"/>
    </row>
    <row r="19" spans="1:82" ht="15" x14ac:dyDescent="0.2">
      <c r="A19" s="25"/>
      <c r="B19" s="178"/>
      <c r="C19" s="179"/>
      <c r="D19" s="179"/>
      <c r="E19" s="180"/>
      <c r="F19" s="180"/>
      <c r="G19" s="180"/>
      <c r="H19" s="180"/>
      <c r="I19" s="258"/>
      <c r="J19" s="180"/>
      <c r="K19" s="180"/>
      <c r="L19" s="180"/>
      <c r="M19" s="180"/>
      <c r="N19" s="180"/>
      <c r="O19" s="180"/>
      <c r="P19" s="133"/>
      <c r="Q19" s="25"/>
      <c r="R19" s="25"/>
      <c r="S19" s="25"/>
      <c r="AQ19" s="214"/>
      <c r="AR19" s="214"/>
      <c r="AS19" s="189"/>
      <c r="AT19" s="213"/>
      <c r="AU19" s="213"/>
      <c r="AV19" s="213"/>
      <c r="BD19" s="181"/>
    </row>
    <row r="20" spans="1:82" s="3" customFormat="1" ht="15.75" x14ac:dyDescent="0.25">
      <c r="A20" s="25"/>
      <c r="B20" s="178"/>
      <c r="C20" s="179"/>
      <c r="D20" s="179"/>
      <c r="E20" s="180"/>
      <c r="F20" s="180"/>
      <c r="G20" s="180"/>
      <c r="H20" s="180"/>
      <c r="I20" s="258"/>
      <c r="J20" s="180"/>
      <c r="K20" s="180"/>
      <c r="L20" s="180"/>
      <c r="M20" s="180"/>
      <c r="N20" s="180"/>
      <c r="O20" s="180"/>
      <c r="P20" s="133"/>
      <c r="Q20" s="25"/>
      <c r="R20" s="25"/>
      <c r="S20" s="25"/>
      <c r="T20"/>
      <c r="U20"/>
      <c r="V20"/>
      <c r="W20"/>
      <c r="X20"/>
      <c r="Y20"/>
      <c r="Z20"/>
      <c r="AA20"/>
      <c r="AQ20" s="214"/>
      <c r="AR20" s="214"/>
      <c r="AS20" s="189"/>
      <c r="AT20" s="215"/>
      <c r="AU20" s="215"/>
      <c r="AV20" s="215"/>
      <c r="AW20" s="182"/>
      <c r="AX20" s="182"/>
      <c r="AY20" s="182"/>
      <c r="AZ20" s="182"/>
      <c r="BA20" s="182"/>
      <c r="BB20" s="182"/>
      <c r="BC20" s="182"/>
      <c r="BD20" s="181"/>
      <c r="BE20" s="182"/>
      <c r="BF20" s="182"/>
      <c r="BG20" s="182"/>
      <c r="BH20" s="182"/>
      <c r="BI20" s="182"/>
      <c r="BJ20" s="182"/>
      <c r="BK20" s="182"/>
      <c r="BL20" s="182"/>
      <c r="BM20" s="182"/>
      <c r="BN20" s="182"/>
      <c r="BO20" s="182"/>
      <c r="BP20" s="182"/>
      <c r="BQ20" s="182"/>
      <c r="BR20" s="182"/>
      <c r="BS20" s="182"/>
      <c r="BT20" s="182"/>
      <c r="BU20" s="182"/>
      <c r="BV20" s="182"/>
      <c r="BW20" s="182"/>
      <c r="BX20" s="182"/>
      <c r="BY20" s="182"/>
      <c r="BZ20" s="182"/>
      <c r="CA20" s="182"/>
      <c r="CB20" s="182"/>
      <c r="CC20" s="182"/>
      <c r="CD20" s="182"/>
    </row>
    <row r="21" spans="1:82" s="192" customFormat="1" ht="15.75" x14ac:dyDescent="0.25">
      <c r="A21" s="189"/>
      <c r="B21" s="178"/>
      <c r="C21" s="179"/>
      <c r="D21" s="179"/>
      <c r="E21" s="180"/>
      <c r="F21" s="180"/>
      <c r="G21" s="180"/>
      <c r="H21" s="180"/>
      <c r="I21" s="258"/>
      <c r="J21" s="180"/>
      <c r="K21" s="180"/>
      <c r="L21" s="180"/>
      <c r="M21" s="180"/>
      <c r="N21" s="180"/>
      <c r="O21" s="180"/>
      <c r="P21" s="190"/>
      <c r="Q21" s="191"/>
      <c r="R21" s="191"/>
      <c r="S21" s="191"/>
      <c r="T21" s="183"/>
      <c r="U21" s="183"/>
      <c r="V21" s="183"/>
      <c r="W21" s="183"/>
      <c r="X21" s="183"/>
      <c r="Y21" s="183"/>
      <c r="Z21" s="183"/>
      <c r="AA21" s="3"/>
      <c r="AQ21" s="195"/>
      <c r="AR21" s="195"/>
      <c r="AS21" s="149"/>
      <c r="AT21" s="193"/>
      <c r="AU21" s="193"/>
      <c r="AV21" s="193"/>
      <c r="AW21" s="157"/>
      <c r="AX21" s="157"/>
      <c r="AY21" s="157"/>
      <c r="AZ21" s="157"/>
      <c r="BA21" s="157"/>
      <c r="BB21" s="194"/>
      <c r="BC21" s="194"/>
      <c r="BD21" s="194"/>
      <c r="BE21" s="194"/>
      <c r="BF21" s="194"/>
      <c r="BG21" s="194"/>
      <c r="BH21" s="194"/>
      <c r="BI21" s="194"/>
      <c r="BJ21" s="194"/>
      <c r="BK21" s="194"/>
      <c r="BL21" s="194"/>
      <c r="BM21" s="194"/>
      <c r="BN21" s="194"/>
      <c r="BO21" s="194"/>
      <c r="BP21" s="194"/>
      <c r="BQ21" s="194"/>
      <c r="BR21" s="194"/>
      <c r="BS21" s="194"/>
      <c r="BT21" s="194"/>
      <c r="BU21" s="194"/>
      <c r="BV21" s="194"/>
      <c r="BW21" s="194"/>
      <c r="BX21" s="194"/>
      <c r="BY21" s="194"/>
      <c r="BZ21" s="194"/>
      <c r="CA21" s="194"/>
      <c r="CB21" s="194"/>
      <c r="CC21" s="194"/>
      <c r="CD21" s="194"/>
    </row>
    <row r="22" spans="1:82" s="5" customFormat="1" ht="15" x14ac:dyDescent="0.2">
      <c r="A22" s="25"/>
      <c r="B22" s="178"/>
      <c r="C22" s="179"/>
      <c r="D22" s="179"/>
      <c r="E22" s="180"/>
      <c r="F22" s="180"/>
      <c r="G22" s="180"/>
      <c r="H22" s="180"/>
      <c r="I22" s="258"/>
      <c r="J22" s="180"/>
      <c r="K22" s="180"/>
      <c r="L22" s="180"/>
      <c r="M22" s="180"/>
      <c r="N22" s="180"/>
      <c r="O22" s="180"/>
      <c r="P22" s="133"/>
      <c r="Q22" s="25"/>
      <c r="R22" s="25"/>
      <c r="S22" s="25"/>
      <c r="T22"/>
      <c r="U22"/>
      <c r="V22"/>
      <c r="W22"/>
      <c r="X22"/>
      <c r="Y22"/>
      <c r="Z22"/>
      <c r="AA22"/>
      <c r="AQ22" s="145"/>
      <c r="AR22" s="145"/>
      <c r="AS22" s="144"/>
      <c r="AT22" s="144"/>
      <c r="AU22" s="144"/>
      <c r="AV22" s="144"/>
      <c r="AW22" s="144"/>
      <c r="AX22" s="144"/>
      <c r="AY22" s="144"/>
      <c r="AZ22" s="144"/>
      <c r="BA22" s="144"/>
      <c r="BB22" s="181"/>
      <c r="BC22" s="181"/>
      <c r="BD22" s="181"/>
      <c r="BE22" s="181"/>
      <c r="BF22" s="181"/>
      <c r="BG22" s="181"/>
      <c r="BH22" s="181"/>
      <c r="BI22" s="181"/>
      <c r="BJ22" s="181"/>
      <c r="BK22" s="181"/>
      <c r="BL22" s="181"/>
      <c r="BM22" s="181"/>
      <c r="BN22" s="181"/>
      <c r="BO22" s="181"/>
      <c r="BP22" s="181"/>
      <c r="BQ22" s="181"/>
      <c r="BR22" s="181"/>
      <c r="BS22" s="181"/>
      <c r="BT22" s="181"/>
      <c r="BU22" s="181"/>
      <c r="BV22" s="181"/>
      <c r="BW22" s="181"/>
      <c r="BX22" s="181"/>
      <c r="BY22" s="181"/>
      <c r="BZ22" s="181"/>
      <c r="CA22" s="181"/>
      <c r="CB22" s="181"/>
      <c r="CC22" s="181"/>
      <c r="CD22" s="181"/>
    </row>
    <row r="23" spans="1:82" s="5" customFormat="1" ht="15" hidden="1" x14ac:dyDescent="0.2">
      <c r="A23" s="25"/>
      <c r="B23" s="178"/>
      <c r="C23" s="181"/>
      <c r="D23" s="179"/>
      <c r="E23" s="180"/>
      <c r="F23" s="180"/>
      <c r="G23" s="180"/>
      <c r="H23" s="180"/>
      <c r="I23" s="258"/>
      <c r="J23" s="180"/>
      <c r="K23" s="180"/>
      <c r="L23" s="180"/>
      <c r="M23" s="180"/>
      <c r="N23" s="180"/>
      <c r="O23" s="180"/>
      <c r="P23" s="133"/>
      <c r="Q23" s="25"/>
      <c r="R23" s="25"/>
      <c r="S23" s="25"/>
      <c r="T23"/>
      <c r="U23"/>
      <c r="V23"/>
      <c r="W23"/>
      <c r="X23"/>
      <c r="Y23"/>
      <c r="Z23"/>
      <c r="AA23"/>
      <c r="AQ23" s="145"/>
      <c r="AR23" s="145"/>
      <c r="AS23" s="144"/>
      <c r="AT23" s="144"/>
      <c r="AU23" s="144"/>
      <c r="AV23" s="144"/>
      <c r="AW23" s="144"/>
      <c r="AX23" s="144"/>
      <c r="AY23" s="144"/>
      <c r="AZ23" s="144"/>
      <c r="BA23" s="144"/>
      <c r="BB23" s="181"/>
      <c r="BC23" s="181"/>
      <c r="BD23" s="181"/>
      <c r="BE23" s="181"/>
      <c r="BF23" s="181"/>
      <c r="BG23" s="181"/>
      <c r="BH23" s="181"/>
      <c r="BI23" s="181"/>
      <c r="BJ23" s="181"/>
      <c r="BK23" s="181"/>
      <c r="BL23" s="181"/>
      <c r="BM23" s="181"/>
      <c r="BN23" s="181"/>
      <c r="BO23" s="181"/>
      <c r="BP23" s="181"/>
      <c r="BQ23" s="181"/>
      <c r="BR23" s="181"/>
      <c r="BS23" s="181"/>
      <c r="BT23" s="181"/>
      <c r="BU23" s="181"/>
      <c r="BV23" s="181"/>
      <c r="BW23" s="181"/>
      <c r="BX23" s="181"/>
      <c r="BY23" s="181"/>
      <c r="BZ23" s="181"/>
      <c r="CA23" s="181"/>
      <c r="CB23" s="181"/>
      <c r="CC23" s="181"/>
      <c r="CD23" s="181"/>
    </row>
    <row r="24" spans="1:82" s="5" customFormat="1" ht="15" hidden="1" x14ac:dyDescent="0.2">
      <c r="A24" s="144" t="s">
        <v>105</v>
      </c>
      <c r="B24" s="143"/>
      <c r="C24" s="198">
        <f>IF($B$1=$AQ$2,'INPUT FORM - Budget-Expenditure'!C19,IF($B$1=$AQ$3,'INPUT FORM - Budget-Expenditure'!C6+'INPUT FORM - Budget-Expenditure'!C13+'INPUT FORM - Budget-Expenditure'!C14+'INPUT FORM - Budget-Expenditure'!C21+'INPUT FORM - Budget-Expenditure'!C22+'INPUT FORM - Budget-Expenditure'!C10,IF($B$1=$AQ$4,0,IF($B$1=$AQ$5,'INPUT FORM - Budget-Expenditure'!C11+'INPUT FORM - Budget-Expenditure'!C29,IF($B$1=$AQ$6,'INPUT FORM - Budget-Expenditure'!C5+'INPUT FORM - Budget-Expenditure'!C7+'INPUT FORM - Budget-Expenditure'!C15+'INPUT FORM - Budget-Expenditure'!C16,IF($B$1=$AQ$7,0,IF($B$1=$AQ$8,'INPUT FORM - Budget-Expenditure'!C8+'INPUT FORM - Budget-Expenditure'!C9+'INPUT FORM - Budget-Expenditure'!C20,IF($B$1=$AQ$9,'INPUT FORM - Budget-Expenditure'!C18+'INPUT FORM - Budget-Expenditure'!C24+'INPUT FORM - Budget-Expenditure'!C282,0))))))))</f>
        <v>431261</v>
      </c>
      <c r="D24" s="198">
        <f>IF($B$1=$AQ$2,'INPUT FORM - Budget-Expenditure'!D19,IF($B$1=$AQ$3,'INPUT FORM - Budget-Expenditure'!D6+'INPUT FORM - Budget-Expenditure'!D13+'INPUT FORM - Budget-Expenditure'!D14+'INPUT FORM - Budget-Expenditure'!D21+'INPUT FORM - Budget-Expenditure'!D22+'INPUT FORM - Budget-Expenditure'!D10,IF($B$1=$AQ$4,0,IF($B$1=$AQ$5,'INPUT FORM - Budget-Expenditure'!D11+'INPUT FORM - Budget-Expenditure'!D29,IF($B$1=$AQ$6,'INPUT FORM - Budget-Expenditure'!D5+'INPUT FORM - Budget-Expenditure'!D7+'INPUT FORM - Budget-Expenditure'!D15+'INPUT FORM - Budget-Expenditure'!D16,IF($B$1=$AQ$7,0,IF($B$1=$AQ$8,'INPUT FORM - Budget-Expenditure'!D8+'INPUT FORM - Budget-Expenditure'!D9+'INPUT FORM - Budget-Expenditure'!D20,IF($B$1=$AQ$9,'INPUT FORM - Budget-Expenditure'!D18+'INPUT FORM - Budget-Expenditure'!D24+'INPUT FORM - Budget-Expenditure'!D282,0))))))))</f>
        <v>608788</v>
      </c>
      <c r="E24" s="198">
        <f>IF($B$1=$AQ$2,'INPUT FORM - Budget-Expenditure'!E19,IF($B$1=$AQ$3,'INPUT FORM - Budget-Expenditure'!E6+'INPUT FORM - Budget-Expenditure'!E13+'INPUT FORM - Budget-Expenditure'!E14+'INPUT FORM - Budget-Expenditure'!E21+'INPUT FORM - Budget-Expenditure'!E22+'INPUT FORM - Budget-Expenditure'!E10,IF($B$1=$AQ$4,0,IF($B$1=$AQ$5,'INPUT FORM - Budget-Expenditure'!E11+'INPUT FORM - Budget-Expenditure'!E29,IF($B$1=$AQ$6,'INPUT FORM - Budget-Expenditure'!E5+'INPUT FORM - Budget-Expenditure'!E7+'INPUT FORM - Budget-Expenditure'!E15+'INPUT FORM - Budget-Expenditure'!E16,IF($B$1=$AQ$7,0,IF($B$1=$AQ$8,'INPUT FORM - Budget-Expenditure'!E8+'INPUT FORM - Budget-Expenditure'!E9+'INPUT FORM - Budget-Expenditure'!E20,IF($B$1=$AQ$9,'INPUT FORM - Budget-Expenditure'!E18+'INPUT FORM - Budget-Expenditure'!E24+'INPUT FORM - Budget-Expenditure'!E282,0))))))))</f>
        <v>666884</v>
      </c>
      <c r="F24" s="198">
        <f>IF($B$1=$AQ$2,'INPUT FORM - Budget-Expenditure'!F19,IF($B$1=$AQ$3,'INPUT FORM - Budget-Expenditure'!F6+'INPUT FORM - Budget-Expenditure'!F13+'INPUT FORM - Budget-Expenditure'!F14+'INPUT FORM - Budget-Expenditure'!F21+'INPUT FORM - Budget-Expenditure'!F22+'INPUT FORM - Budget-Expenditure'!F10,IF($B$1=$AQ$4,0,IF($B$1=$AQ$5,'INPUT FORM - Budget-Expenditure'!F11+'INPUT FORM - Budget-Expenditure'!F29,IF($B$1=$AQ$6,'INPUT FORM - Budget-Expenditure'!F5+'INPUT FORM - Budget-Expenditure'!F7+'INPUT FORM - Budget-Expenditure'!F15+'INPUT FORM - Budget-Expenditure'!F16,IF($B$1=$AQ$7,0,IF($B$1=$AQ$8,'INPUT FORM - Budget-Expenditure'!F8+'INPUT FORM - Budget-Expenditure'!F9+'INPUT FORM - Budget-Expenditure'!F20,IF($B$1=$AQ$9,'INPUT FORM - Budget-Expenditure'!F18+'INPUT FORM - Budget-Expenditure'!F24+'INPUT FORM - Budget-Expenditure'!F282,0))))))))</f>
        <v>916040</v>
      </c>
      <c r="G24" s="198">
        <f>IF($B$1=$AQ$2,'INPUT FORM - Budget-Expenditure'!G19,IF($B$1=$AQ$3,'INPUT FORM - Budget-Expenditure'!G6+'INPUT FORM - Budget-Expenditure'!G13+'INPUT FORM - Budget-Expenditure'!G14+'INPUT FORM - Budget-Expenditure'!G21+'INPUT FORM - Budget-Expenditure'!G22+'INPUT FORM - Budget-Expenditure'!G10,IF($B$1=$AQ$4,0,IF($B$1=$AQ$5,'INPUT FORM - Budget-Expenditure'!G11+'INPUT FORM - Budget-Expenditure'!G29,IF($B$1=$AQ$6,'INPUT FORM - Budget-Expenditure'!G5+'INPUT FORM - Budget-Expenditure'!G7+'INPUT FORM - Budget-Expenditure'!G15+'INPUT FORM - Budget-Expenditure'!G16,IF($B$1=$AQ$7,0,IF($B$1=$AQ$8,'INPUT FORM - Budget-Expenditure'!G8+'INPUT FORM - Budget-Expenditure'!G9+'INPUT FORM - Budget-Expenditure'!G20,IF($B$1=$AQ$9,'INPUT FORM - Budget-Expenditure'!G18+'INPUT FORM - Budget-Expenditure'!G24+'INPUT FORM - Budget-Expenditure'!G282,0))))))))</f>
        <v>951603</v>
      </c>
      <c r="H24" s="198">
        <f>IF($B$1=$AQ$2,'INPUT FORM - Budget-Expenditure'!H19,IF($B$1=$AQ$3,'INPUT FORM - Budget-Expenditure'!H6+'INPUT FORM - Budget-Expenditure'!H13+'INPUT FORM - Budget-Expenditure'!H14+'INPUT FORM - Budget-Expenditure'!H21+'INPUT FORM - Budget-Expenditure'!H22+'INPUT FORM - Budget-Expenditure'!H10,IF($B$1=$AQ$4,0,IF($B$1=$AQ$5,'INPUT FORM - Budget-Expenditure'!H11+'INPUT FORM - Budget-Expenditure'!H29,IF($B$1=$AQ$6,'INPUT FORM - Budget-Expenditure'!H5+'INPUT FORM - Budget-Expenditure'!H7+'INPUT FORM - Budget-Expenditure'!H15+'INPUT FORM - Budget-Expenditure'!H16,IF($B$1=$AQ$7,0,IF($B$1=$AQ$8,'INPUT FORM - Budget-Expenditure'!H8+'INPUT FORM - Budget-Expenditure'!H9+'INPUT FORM - Budget-Expenditure'!H20,IF($B$1=$AQ$9,'INPUT FORM - Budget-Expenditure'!H18+'INPUT FORM - Budget-Expenditure'!H24+'INPUT FORM - Budget-Expenditure'!H282,0))))))))</f>
        <v>932401</v>
      </c>
      <c r="I24" s="259">
        <f>IF($B$1=$AQ$2,'INPUT FORM - Budget-Expenditure'!I19,IF($B$1=$AQ$3,'INPUT FORM - Budget-Expenditure'!I6+'INPUT FORM - Budget-Expenditure'!I13+'INPUT FORM - Budget-Expenditure'!I14+'INPUT FORM - Budget-Expenditure'!I21+'INPUT FORM - Budget-Expenditure'!I22+'INPUT FORM - Budget-Expenditure'!I10,IF($B$1=$AQ$4,0,IF($B$1=$AQ$5,'INPUT FORM - Budget-Expenditure'!I11+'INPUT FORM - Budget-Expenditure'!I29,IF($B$1=$AQ$6,'INPUT FORM - Budget-Expenditure'!I5+'INPUT FORM - Budget-Expenditure'!I7+'INPUT FORM - Budget-Expenditure'!I15+'INPUT FORM - Budget-Expenditure'!I16,IF($B$1=$AQ$7,0,IF($B$1=$AQ$8,'INPUT FORM - Budget-Expenditure'!I8+'INPUT FORM - Budget-Expenditure'!I9+'INPUT FORM - Budget-Expenditure'!I20,IF($B$1=$AQ$9,'INPUT FORM - Budget-Expenditure'!I18+'INPUT FORM - Budget-Expenditure'!I24+'INPUT FORM - Budget-Expenditure'!I282,0))))))))</f>
        <v>525568</v>
      </c>
      <c r="J24" s="198">
        <f>IF($B$1=$AQ$2,'INPUT FORM - Budget-Expenditure'!J19,IF($B$1=$AQ$3,'INPUT FORM - Budget-Expenditure'!J6+'INPUT FORM - Budget-Expenditure'!J13+'INPUT FORM - Budget-Expenditure'!J14+'INPUT FORM - Budget-Expenditure'!J21+'INPUT FORM - Budget-Expenditure'!J22+'INPUT FORM - Budget-Expenditure'!J10,IF($B$1=$AQ$4,0,IF($B$1=$AQ$5,'INPUT FORM - Budget-Expenditure'!J11+'INPUT FORM - Budget-Expenditure'!J29,IF($B$1=$AQ$6,'INPUT FORM - Budget-Expenditure'!J5+'INPUT FORM - Budget-Expenditure'!J7+'INPUT FORM - Budget-Expenditure'!J15+'INPUT FORM - Budget-Expenditure'!J16,IF($B$1=$AQ$7,0,IF($B$1=$AQ$8,'INPUT FORM - Budget-Expenditure'!J8+'INPUT FORM - Budget-Expenditure'!J9+'INPUT FORM - Budget-Expenditure'!J20,IF($B$1=$AQ$9,'INPUT FORM - Budget-Expenditure'!J18+'INPUT FORM - Budget-Expenditure'!J24+'INPUT FORM - Budget-Expenditure'!J282,0))))))))</f>
        <v>539965</v>
      </c>
      <c r="K24" s="198">
        <f>IF($B$1=$AQ$2,'INPUT FORM - Budget-Expenditure'!K19,IF($B$1=$AQ$3,'INPUT FORM - Budget-Expenditure'!K6+'INPUT FORM - Budget-Expenditure'!K13+'INPUT FORM - Budget-Expenditure'!K14+'INPUT FORM - Budget-Expenditure'!K21+'INPUT FORM - Budget-Expenditure'!K22+'INPUT FORM - Budget-Expenditure'!K10,IF($B$1=$AQ$4,0,IF($B$1=$AQ$5,'INPUT FORM - Budget-Expenditure'!K11+'INPUT FORM - Budget-Expenditure'!K29,IF($B$1=$AQ$6,'INPUT FORM - Budget-Expenditure'!K5+'INPUT FORM - Budget-Expenditure'!K7+'INPUT FORM - Budget-Expenditure'!K15+'INPUT FORM - Budget-Expenditure'!K16,IF($B$1=$AQ$7,0,IF($B$1=$AQ$8,'INPUT FORM - Budget-Expenditure'!K8+'INPUT FORM - Budget-Expenditure'!K9+'INPUT FORM - Budget-Expenditure'!K20,IF($B$1=$AQ$9,'INPUT FORM - Budget-Expenditure'!K18+'INPUT FORM - Budget-Expenditure'!K24+'INPUT FORM - Budget-Expenditure'!K282,0))))))))</f>
        <v>564537</v>
      </c>
      <c r="L24" s="198">
        <f>IF($B$1=$AQ$2,'INPUT FORM - Budget-Expenditure'!L19,IF($B$1=$AQ$3,'INPUT FORM - Budget-Expenditure'!L6+'INPUT FORM - Budget-Expenditure'!L13+'INPUT FORM - Budget-Expenditure'!L14+'INPUT FORM - Budget-Expenditure'!L21+'INPUT FORM - Budget-Expenditure'!L22+'INPUT FORM - Budget-Expenditure'!L10,IF($B$1=$AQ$4,0,IF($B$1=$AQ$5,'INPUT FORM - Budget-Expenditure'!L11+'INPUT FORM - Budget-Expenditure'!L29,IF($B$1=$AQ$6,'INPUT FORM - Budget-Expenditure'!L5+'INPUT FORM - Budget-Expenditure'!L7+'INPUT FORM - Budget-Expenditure'!L15+'INPUT FORM - Budget-Expenditure'!L16,IF($B$1=$AQ$7,0,IF($B$1=$AQ$8,'INPUT FORM - Budget-Expenditure'!L8+'INPUT FORM - Budget-Expenditure'!L9+'INPUT FORM - Budget-Expenditure'!L20,IF($B$1=$AQ$9,'INPUT FORM - Budget-Expenditure'!L18+'INPUT FORM - Budget-Expenditure'!L24+'INPUT FORM - Budget-Expenditure'!L282,0))))))))</f>
        <v>564220</v>
      </c>
      <c r="M24" s="198">
        <f>IF($B$1=$AQ$2,'INPUT FORM - Budget-Expenditure'!M19,IF($B$1=$AQ$3,'INPUT FORM - Budget-Expenditure'!M6+'INPUT FORM - Budget-Expenditure'!M13+'INPUT FORM - Budget-Expenditure'!M14+'INPUT FORM - Budget-Expenditure'!M21+'INPUT FORM - Budget-Expenditure'!M22+'INPUT FORM - Budget-Expenditure'!M10,IF($B$1=$AQ$4,0,IF($B$1=$AQ$5,'INPUT FORM - Budget-Expenditure'!M11+'INPUT FORM - Budget-Expenditure'!M29,IF($B$1=$AQ$6,'INPUT FORM - Budget-Expenditure'!M5+'INPUT FORM - Budget-Expenditure'!M7+'INPUT FORM - Budget-Expenditure'!M15+'INPUT FORM - Budget-Expenditure'!M16,IF($B$1=$AQ$7,0,IF($B$1=$AQ$8,'INPUT FORM - Budget-Expenditure'!M8+'INPUT FORM - Budget-Expenditure'!M9+'INPUT FORM - Budget-Expenditure'!M20,IF($B$1=$AQ$9,'INPUT FORM - Budget-Expenditure'!M18+'INPUT FORM - Budget-Expenditure'!M24+'INPUT FORM - Budget-Expenditure'!M282,0))))))))</f>
        <v>656013</v>
      </c>
      <c r="N24" s="198">
        <f>IF($B$1=$AQ$2,'INPUT FORM - Budget-Expenditure'!N19,IF($B$1=$AQ$3,'INPUT FORM - Budget-Expenditure'!N6+'INPUT FORM - Budget-Expenditure'!N13+'INPUT FORM - Budget-Expenditure'!N14+'INPUT FORM - Budget-Expenditure'!N21+'INPUT FORM - Budget-Expenditure'!N22+'INPUT FORM - Budget-Expenditure'!N10,IF($B$1=$AQ$4,0,IF($B$1=$AQ$5,'INPUT FORM - Budget-Expenditure'!N11+'INPUT FORM - Budget-Expenditure'!N29,IF($B$1=$AQ$6,'INPUT FORM - Budget-Expenditure'!N5+'INPUT FORM - Budget-Expenditure'!N7+'INPUT FORM - Budget-Expenditure'!N15+'INPUT FORM - Budget-Expenditure'!N16,IF($B$1=$AQ$7,0,IF($B$1=$AQ$8,'INPUT FORM - Budget-Expenditure'!N8+'INPUT FORM - Budget-Expenditure'!N9+'INPUT FORM - Budget-Expenditure'!N20,IF($B$1=$AQ$9,'INPUT FORM - Budget-Expenditure'!N18+'INPUT FORM - Budget-Expenditure'!N24+'INPUT FORM - Budget-Expenditure'!N282,0))))))))</f>
        <v>3106698</v>
      </c>
      <c r="O24" s="198"/>
      <c r="P24" s="198">
        <f>IF($B$1=$AQ$2,'INPUT FORM - Actual Expenditure'!C19,IF($B$1=$AQ$3,'INPUT FORM - Actual Expenditure'!C6+'INPUT FORM - Actual Expenditure'!C13+'INPUT FORM - Actual Expenditure'!C14+'INPUT FORM - Actual Expenditure'!C21+'INPUT FORM - Actual Expenditure'!C22+'INPUT FORM - Actual Expenditure'!C10,IF($B$1=$AQ$4,0,IF($B$1=$AQ$5,'INPUT FORM - Actual Expenditure'!C11+'INPUT FORM - Actual Expenditure'!C29,IF($B$1=$AQ$6,'INPUT FORM - Actual Expenditure'!C5+'INPUT FORM - Actual Expenditure'!C7+'INPUT FORM - Actual Expenditure'!C15+'INPUT FORM - Actual Expenditure'!C16,IF($B$1=$AQ$7,0,IF($B$1=$AQ$8,'INPUT FORM - Actual Expenditure'!C8+'INPUT FORM - Actual Expenditure'!C9+'INPUT FORM - Actual Expenditure'!C20,IF($B$1=$AQ$9,'INPUT FORM - Actual Expenditure'!C18+'INPUT FORM - Actual Expenditure'!C24+'INPUT FORM - Actual Expenditure'!C282,0))))))))</f>
        <v>0</v>
      </c>
      <c r="Q24" s="198">
        <f>IF($B$1=$AQ$2,'INPUT FORM - Actual Expenditure'!D19,IF($B$1=$AQ$3,'INPUT FORM - Actual Expenditure'!D6+'INPUT FORM - Actual Expenditure'!D13+'INPUT FORM - Actual Expenditure'!D14+'INPUT FORM - Actual Expenditure'!D21+'INPUT FORM - Actual Expenditure'!D22+'INPUT FORM - Actual Expenditure'!D10,IF($B$1=$AQ$4,0,IF($B$1=$AQ$5,'INPUT FORM - Actual Expenditure'!D11+'INPUT FORM - Actual Expenditure'!D29,IF($B$1=$AQ$6,'INPUT FORM - Actual Expenditure'!D5+'INPUT FORM - Actual Expenditure'!D7+'INPUT FORM - Actual Expenditure'!D15+'INPUT FORM - Actual Expenditure'!D16,IF($B$1=$AQ$7,0,IF($B$1=$AQ$8,'INPUT FORM - Actual Expenditure'!D8+'INPUT FORM - Actual Expenditure'!D9+'INPUT FORM - Actual Expenditure'!D20,IF($B$1=$AQ$9,'INPUT FORM - Actual Expenditure'!D18+'INPUT FORM - Actual Expenditure'!D24+'INPUT FORM - Actual Expenditure'!D282,0))))))))</f>
        <v>0</v>
      </c>
      <c r="R24" s="198">
        <f>IF($B$1=$AQ$2,'INPUT FORM - Actual Expenditure'!E19,IF($B$1=$AQ$3,'INPUT FORM - Actual Expenditure'!E6+'INPUT FORM - Actual Expenditure'!E13+'INPUT FORM - Actual Expenditure'!E14+'INPUT FORM - Actual Expenditure'!E21+'INPUT FORM - Actual Expenditure'!E22+'INPUT FORM - Actual Expenditure'!E10,IF($B$1=$AQ$4,0,IF($B$1=$AQ$5,'INPUT FORM - Actual Expenditure'!E11+'INPUT FORM - Actual Expenditure'!E29,IF($B$1=$AQ$6,'INPUT FORM - Actual Expenditure'!E5+'INPUT FORM - Actual Expenditure'!E7+'INPUT FORM - Actual Expenditure'!E15+'INPUT FORM - Actual Expenditure'!E16,IF($B$1=$AQ$7,0,IF($B$1=$AQ$8,'INPUT FORM - Actual Expenditure'!E8+'INPUT FORM - Actual Expenditure'!E9+'INPUT FORM - Actual Expenditure'!E20,IF($B$1=$AQ$9,'INPUT FORM - Actual Expenditure'!E18+'INPUT FORM - Actual Expenditure'!E24+'INPUT FORM - Actual Expenditure'!E282,0))))))))</f>
        <v>0</v>
      </c>
      <c r="S24" s="198">
        <f>IF($B$1=$AQ$2,'INPUT FORM - Actual Expenditure'!F19,IF($B$1=$AQ$3,'INPUT FORM - Actual Expenditure'!F6+'INPUT FORM - Actual Expenditure'!F13+'INPUT FORM - Actual Expenditure'!F14+'INPUT FORM - Actual Expenditure'!F21+'INPUT FORM - Actual Expenditure'!F22+'INPUT FORM - Actual Expenditure'!F10,IF($B$1=$AQ$4,0,IF($B$1=$AQ$5,'INPUT FORM - Actual Expenditure'!F11+'INPUT FORM - Actual Expenditure'!F29,IF($B$1=$AQ$6,'INPUT FORM - Actual Expenditure'!F5+'INPUT FORM - Actual Expenditure'!F7+'INPUT FORM - Actual Expenditure'!F15+'INPUT FORM - Actual Expenditure'!F16,IF($B$1=$AQ$7,0,IF($B$1=$AQ$8,'INPUT FORM - Actual Expenditure'!F8+'INPUT FORM - Actual Expenditure'!F9+'INPUT FORM - Actual Expenditure'!F20,IF($B$1=$AQ$9,'INPUT FORM - Actual Expenditure'!F18+'INPUT FORM - Actual Expenditure'!F24+'INPUT FORM - Actual Expenditure'!F282,0))))))))</f>
        <v>0</v>
      </c>
      <c r="T24" s="198">
        <f>IF($B$1=$AQ$2,'INPUT FORM - Actual Expenditure'!G19,IF($B$1=$AQ$3,'INPUT FORM - Actual Expenditure'!G6+'INPUT FORM - Actual Expenditure'!G13+'INPUT FORM - Actual Expenditure'!G14+'INPUT FORM - Actual Expenditure'!G21+'INPUT FORM - Actual Expenditure'!G22+'INPUT FORM - Actual Expenditure'!G10,IF($B$1=$AQ$4,0,IF($B$1=$AQ$5,'INPUT FORM - Actual Expenditure'!G11+'INPUT FORM - Actual Expenditure'!G29,IF($B$1=$AQ$6,'INPUT FORM - Actual Expenditure'!G5+'INPUT FORM - Actual Expenditure'!G7+'INPUT FORM - Actual Expenditure'!G15+'INPUT FORM - Actual Expenditure'!G16,IF($B$1=$AQ$7,0,IF($B$1=$AQ$8,'INPUT FORM - Actual Expenditure'!G8+'INPUT FORM - Actual Expenditure'!G9+'INPUT FORM - Actual Expenditure'!G20,IF($B$1=$AQ$9,'INPUT FORM - Actual Expenditure'!G18+'INPUT FORM - Actual Expenditure'!G24+'INPUT FORM - Actual Expenditure'!G282,0))))))))</f>
        <v>0</v>
      </c>
      <c r="U24" s="198">
        <f>IF($B$1=$AQ$2,'INPUT FORM - Actual Expenditure'!H19,IF($B$1=$AQ$3,'INPUT FORM - Actual Expenditure'!H6+'INPUT FORM - Actual Expenditure'!H13+'INPUT FORM - Actual Expenditure'!H14+'INPUT FORM - Actual Expenditure'!H21+'INPUT FORM - Actual Expenditure'!H22+'INPUT FORM - Actual Expenditure'!H10,IF($B$1=$AQ$4,0,IF($B$1=$AQ$5,'INPUT FORM - Actual Expenditure'!H11+'INPUT FORM - Actual Expenditure'!H29,IF($B$1=$AQ$6,'INPUT FORM - Actual Expenditure'!H5+'INPUT FORM - Actual Expenditure'!H7+'INPUT FORM - Actual Expenditure'!H15+'INPUT FORM - Actual Expenditure'!H16,IF($B$1=$AQ$7,0,IF($B$1=$AQ$8,'INPUT FORM - Actual Expenditure'!H8+'INPUT FORM - Actual Expenditure'!H9+'INPUT FORM - Actual Expenditure'!H20,IF($B$1=$AQ$9,'INPUT FORM - Actual Expenditure'!H18+'INPUT FORM - Actual Expenditure'!H24+'INPUT FORM - Actual Expenditure'!H282,0))))))))</f>
        <v>0</v>
      </c>
      <c r="V24" s="198">
        <f>IF($B$1=$AQ$2,'INPUT FORM - Actual Expenditure'!I19,IF($B$1=$AQ$3,'INPUT FORM - Actual Expenditure'!I6+'INPUT FORM - Actual Expenditure'!I13+'INPUT FORM - Actual Expenditure'!I14+'INPUT FORM - Actual Expenditure'!I21+'INPUT FORM - Actual Expenditure'!I22+'INPUT FORM - Actual Expenditure'!I10,IF($B$1=$AQ$4,0,IF($B$1=$AQ$5,'INPUT FORM - Actual Expenditure'!I11+'INPUT FORM - Actual Expenditure'!I29,IF($B$1=$AQ$6,'INPUT FORM - Actual Expenditure'!I5+'INPUT FORM - Actual Expenditure'!I7+'INPUT FORM - Actual Expenditure'!I15+'INPUT FORM - Actual Expenditure'!I16,IF($B$1=$AQ$7,0,IF($B$1=$AQ$8,'INPUT FORM - Actual Expenditure'!I8+'INPUT FORM - Actual Expenditure'!I9+'INPUT FORM - Actual Expenditure'!I20,IF($B$1=$AQ$9,'INPUT FORM - Actual Expenditure'!I18+'INPUT FORM - Actual Expenditure'!I24+'INPUT FORM - Actual Expenditure'!I282,0))))))))</f>
        <v>0</v>
      </c>
      <c r="W24" s="198">
        <f>IF($B$1=$AQ$2,'INPUT FORM - Actual Expenditure'!J19,IF($B$1=$AQ$3,'INPUT FORM - Actual Expenditure'!J6+'INPUT FORM - Actual Expenditure'!J13+'INPUT FORM - Actual Expenditure'!J14+'INPUT FORM - Actual Expenditure'!J21+'INPUT FORM - Actual Expenditure'!J22+'INPUT FORM - Actual Expenditure'!J10,IF($B$1=$AQ$4,0,IF($B$1=$AQ$5,'INPUT FORM - Actual Expenditure'!J11+'INPUT FORM - Actual Expenditure'!J29,IF($B$1=$AQ$6,'INPUT FORM - Actual Expenditure'!J5+'INPUT FORM - Actual Expenditure'!J7+'INPUT FORM - Actual Expenditure'!J15+'INPUT FORM - Actual Expenditure'!J16,IF($B$1=$AQ$7,0,IF($B$1=$AQ$8,'INPUT FORM - Actual Expenditure'!J8+'INPUT FORM - Actual Expenditure'!J9+'INPUT FORM - Actual Expenditure'!J20,IF($B$1=$AQ$9,'INPUT FORM - Actual Expenditure'!J18+'INPUT FORM - Actual Expenditure'!J24+'INPUT FORM - Actual Expenditure'!J282,0))))))))</f>
        <v>0</v>
      </c>
      <c r="X24" s="198">
        <f>IF($B$1=$AQ$2,'INPUT FORM - Actual Expenditure'!K19,IF($B$1=$AQ$3,'INPUT FORM - Actual Expenditure'!K6+'INPUT FORM - Actual Expenditure'!K13+'INPUT FORM - Actual Expenditure'!K14+'INPUT FORM - Actual Expenditure'!K21+'INPUT FORM - Actual Expenditure'!K22+'INPUT FORM - Actual Expenditure'!K10,IF($B$1=$AQ$4,0,IF($B$1=$AQ$5,'INPUT FORM - Actual Expenditure'!K11+'INPUT FORM - Actual Expenditure'!K29,IF($B$1=$AQ$6,'INPUT FORM - Actual Expenditure'!K5+'INPUT FORM - Actual Expenditure'!K7+'INPUT FORM - Actual Expenditure'!K15+'INPUT FORM - Actual Expenditure'!K16,IF($B$1=$AQ$7,0,IF($B$1=$AQ$8,'INPUT FORM - Actual Expenditure'!K8+'INPUT FORM - Actual Expenditure'!K9+'INPUT FORM - Actual Expenditure'!K20,IF($B$1=$AQ$9,'INPUT FORM - Actual Expenditure'!K18+'INPUT FORM - Actual Expenditure'!K24+'INPUT FORM - Actual Expenditure'!K282,0))))))))</f>
        <v>0</v>
      </c>
      <c r="Y24" s="198">
        <f>IF($B$1=$AQ$2,'INPUT FORM - Actual Expenditure'!L19,IF($B$1=$AQ$3,'INPUT FORM - Actual Expenditure'!L6+'INPUT FORM - Actual Expenditure'!L13+'INPUT FORM - Actual Expenditure'!L14+'INPUT FORM - Actual Expenditure'!L21+'INPUT FORM - Actual Expenditure'!L22+'INPUT FORM - Actual Expenditure'!L10,IF($B$1=$AQ$4,0,IF($B$1=$AQ$5,'INPUT FORM - Actual Expenditure'!L11+'INPUT FORM - Actual Expenditure'!L29,IF($B$1=$AQ$6,'INPUT FORM - Actual Expenditure'!L5+'INPUT FORM - Actual Expenditure'!L7+'INPUT FORM - Actual Expenditure'!L15+'INPUT FORM - Actual Expenditure'!L16,IF($B$1=$AQ$7,0,IF($B$1=$AQ$8,'INPUT FORM - Actual Expenditure'!L8+'INPUT FORM - Actual Expenditure'!L9+'INPUT FORM - Actual Expenditure'!L20,IF($B$1=$AQ$9,'INPUT FORM - Actual Expenditure'!L18+'INPUT FORM - Actual Expenditure'!L24+'INPUT FORM - Actual Expenditure'!L282,0))))))))</f>
        <v>0</v>
      </c>
      <c r="Z24" s="198">
        <f>IF($B$1=$AQ$2,'INPUT FORM - Actual Expenditure'!M19,IF($B$1=$AQ$3,'INPUT FORM - Actual Expenditure'!M6+'INPUT FORM - Actual Expenditure'!M13+'INPUT FORM - Actual Expenditure'!M14+'INPUT FORM - Actual Expenditure'!M21+'INPUT FORM - Actual Expenditure'!M22+'INPUT FORM - Actual Expenditure'!M10,IF($B$1=$AQ$4,0,IF($B$1=$AQ$5,'INPUT FORM - Actual Expenditure'!M11+'INPUT FORM - Actual Expenditure'!M29,IF($B$1=$AQ$6,'INPUT FORM - Actual Expenditure'!M5+'INPUT FORM - Actual Expenditure'!M7+'INPUT FORM - Actual Expenditure'!M15+'INPUT FORM - Actual Expenditure'!M16,IF($B$1=$AQ$7,0,IF($B$1=$AQ$8,'INPUT FORM - Actual Expenditure'!M8+'INPUT FORM - Actual Expenditure'!M9+'INPUT FORM - Actual Expenditure'!M20,IF($B$1=$AQ$9,'INPUT FORM - Actual Expenditure'!M18+'INPUT FORM - Actual Expenditure'!M24+'INPUT FORM - Actual Expenditure'!M282,0))))))))</f>
        <v>0</v>
      </c>
      <c r="AA24" s="198">
        <f>IF($B$1=$AQ$2,'INPUT FORM - Actual Expenditure'!N19,IF($B$1=$AQ$3,'INPUT FORM - Actual Expenditure'!N6+'INPUT FORM - Actual Expenditure'!N13+'INPUT FORM - Actual Expenditure'!N14+'INPUT FORM - Actual Expenditure'!N21+'INPUT FORM - Actual Expenditure'!N22+'INPUT FORM - Actual Expenditure'!N10,IF($B$1=$AQ$4,0,IF($B$1=$AQ$5,'INPUT FORM - Actual Expenditure'!N11+'INPUT FORM - Actual Expenditure'!N29,IF($B$1=$AQ$6,'INPUT FORM - Actual Expenditure'!N5+'INPUT FORM - Actual Expenditure'!N7+'INPUT FORM - Actual Expenditure'!N15+'INPUT FORM - Actual Expenditure'!N16,IF($B$1=$AQ$7,0,IF($B$1=$AQ$8,'INPUT FORM - Actual Expenditure'!N8+'INPUT FORM - Actual Expenditure'!N9+'INPUT FORM - Actual Expenditure'!N20,IF($B$1=$AQ$9,'INPUT FORM - Actual Expenditure'!N18+'INPUT FORM - Actual Expenditure'!N24+'INPUT FORM - Actual Expenditure'!N282,0))))))))</f>
        <v>0</v>
      </c>
      <c r="AB24" s="144"/>
      <c r="AC24" s="144" t="s">
        <v>106</v>
      </c>
      <c r="AQ24" s="145"/>
      <c r="AR24" s="145"/>
      <c r="AS24" s="144"/>
      <c r="AT24" s="144"/>
      <c r="AU24" s="144"/>
      <c r="AV24" s="144"/>
      <c r="AW24" s="144"/>
      <c r="AX24" s="144"/>
      <c r="AY24" s="144"/>
      <c r="AZ24" s="144"/>
      <c r="BA24" s="144"/>
      <c r="BB24" s="181"/>
      <c r="BC24" s="181"/>
      <c r="BD24" s="181"/>
      <c r="BE24" s="181"/>
      <c r="BF24" s="181"/>
      <c r="BG24" s="181"/>
      <c r="BH24" s="181"/>
      <c r="BI24" s="181"/>
      <c r="BJ24" s="181"/>
      <c r="BK24" s="181"/>
      <c r="BL24" s="181"/>
      <c r="BM24" s="181"/>
      <c r="BN24" s="181"/>
      <c r="BO24" s="181"/>
      <c r="BP24" s="181"/>
      <c r="BQ24" s="181"/>
      <c r="BR24" s="181"/>
      <c r="BS24" s="181"/>
      <c r="BT24" s="181"/>
      <c r="BU24" s="181"/>
      <c r="BV24" s="181"/>
      <c r="BW24" s="181"/>
      <c r="BX24" s="181"/>
      <c r="BY24" s="181"/>
      <c r="BZ24" s="181"/>
      <c r="CA24" s="181"/>
      <c r="CB24" s="181"/>
      <c r="CC24" s="181"/>
      <c r="CD24" s="181"/>
    </row>
    <row r="25" spans="1:82" s="5" customFormat="1" ht="15" hidden="1" x14ac:dyDescent="0.2">
      <c r="A25" s="145"/>
      <c r="B25" s="145"/>
      <c r="C25" s="198">
        <f>IF($B$1=$AQ$11,'INPUT FORM - Budget-Expenditure'!C28,IF($B$1=$AQ$10,'INPUT FORM - Budget-Expenditure'!C27,IF($B$1=$AQ$12,'INPUT FORM - Budget-Expenditure'!C12+'INPUT FORM - Budget-Expenditure'!C17+'INPUT FORM - Budget-Expenditure'!C23+'INPUT FORM - Budget-Expenditure'!C25,IF($B$1=$AQ$13,'INPUT FORM - Budget-Expenditure'!C35+'INPUT FORM - Budget-Expenditure'!C36,IF($B$1=$AQ$14,'INPUT FORM - Budget-Expenditure'!C32+'INPUT FORM - Budget-Expenditure'!C33+'INPUT FORM - Budget-Expenditure'!C34,IF($B$1=$AQ$15,'INPUT FORM - Budget-Expenditure'!C26+'INPUT FORM - Budget-Expenditure'!C31,0))))))</f>
        <v>0</v>
      </c>
      <c r="D25" s="198">
        <f>IF($B$1=$AQ$11,'INPUT FORM - Budget-Expenditure'!D28,IF($B$1=$AQ$10,'INPUT FORM - Budget-Expenditure'!D27,IF($B$1=$AQ$12,'INPUT FORM - Budget-Expenditure'!D12+'INPUT FORM - Budget-Expenditure'!D17+'INPUT FORM - Budget-Expenditure'!D23+'INPUT FORM - Budget-Expenditure'!D25,IF($B$1=$AQ$13,'INPUT FORM - Budget-Expenditure'!D35+'INPUT FORM - Budget-Expenditure'!D36,IF($B$1=$AQ$14,'INPUT FORM - Budget-Expenditure'!D32+'INPUT FORM - Budget-Expenditure'!D33+'INPUT FORM - Budget-Expenditure'!D34,IF($B$1=$AQ$15,'INPUT FORM - Budget-Expenditure'!D26+'INPUT FORM - Budget-Expenditure'!D31,0))))))</f>
        <v>0</v>
      </c>
      <c r="E25" s="198">
        <f>IF($B$1=$AQ$11,'INPUT FORM - Budget-Expenditure'!E28,IF($B$1=$AQ$10,'INPUT FORM - Budget-Expenditure'!E27,IF($B$1=$AQ$12,'INPUT FORM - Budget-Expenditure'!E12+'INPUT FORM - Budget-Expenditure'!E17+'INPUT FORM - Budget-Expenditure'!E23+'INPUT FORM - Budget-Expenditure'!E25,IF($B$1=$AQ$13,'INPUT FORM - Budget-Expenditure'!E35+'INPUT FORM - Budget-Expenditure'!E36,IF($B$1=$AQ$14,'INPUT FORM - Budget-Expenditure'!E32+'INPUT FORM - Budget-Expenditure'!E33+'INPUT FORM - Budget-Expenditure'!E34,IF($B$1=$AQ$15,'INPUT FORM - Budget-Expenditure'!E26+'INPUT FORM - Budget-Expenditure'!E31,0))))))</f>
        <v>0</v>
      </c>
      <c r="F25" s="198">
        <f>IF($B$1=$AQ$11,'INPUT FORM - Budget-Expenditure'!F28,IF($B$1=$AQ$10,'INPUT FORM - Budget-Expenditure'!F27,IF($B$1=$AQ$12,'INPUT FORM - Budget-Expenditure'!F12+'INPUT FORM - Budget-Expenditure'!F17+'INPUT FORM - Budget-Expenditure'!F23+'INPUT FORM - Budget-Expenditure'!F25,IF($B$1=$AQ$13,'INPUT FORM - Budget-Expenditure'!F35+'INPUT FORM - Budget-Expenditure'!F36,IF($B$1=$AQ$14,'INPUT FORM - Budget-Expenditure'!F32+'INPUT FORM - Budget-Expenditure'!F33+'INPUT FORM - Budget-Expenditure'!F34,IF($B$1=$AQ$15,'INPUT FORM - Budget-Expenditure'!F26+'INPUT FORM - Budget-Expenditure'!F31,0))))))</f>
        <v>0</v>
      </c>
      <c r="G25" s="198">
        <f>IF($B$1=$AQ$11,'INPUT FORM - Budget-Expenditure'!G28,IF($B$1=$AQ$10,'INPUT FORM - Budget-Expenditure'!G27,IF($B$1=$AQ$12,'INPUT FORM - Budget-Expenditure'!G12+'INPUT FORM - Budget-Expenditure'!G17+'INPUT FORM - Budget-Expenditure'!G23+'INPUT FORM - Budget-Expenditure'!G25,IF($B$1=$AQ$13,'INPUT FORM - Budget-Expenditure'!G35+'INPUT FORM - Budget-Expenditure'!G36,IF($B$1=$AQ$14,'INPUT FORM - Budget-Expenditure'!G32+'INPUT FORM - Budget-Expenditure'!G33+'INPUT FORM - Budget-Expenditure'!G34,IF($B$1=$AQ$15,'INPUT FORM - Budget-Expenditure'!G26+'INPUT FORM - Budget-Expenditure'!G31,0))))))</f>
        <v>0</v>
      </c>
      <c r="H25" s="198">
        <f>IF($B$1=$AQ$11,'INPUT FORM - Budget-Expenditure'!H28,IF($B$1=$AQ$10,'INPUT FORM - Budget-Expenditure'!H27,IF($B$1=$AQ$12,'INPUT FORM - Budget-Expenditure'!H12+'INPUT FORM - Budget-Expenditure'!H17+'INPUT FORM - Budget-Expenditure'!H23+'INPUT FORM - Budget-Expenditure'!H25,IF($B$1=$AQ$13,'INPUT FORM - Budget-Expenditure'!H35+'INPUT FORM - Budget-Expenditure'!H36,IF($B$1=$AQ$14,'INPUT FORM - Budget-Expenditure'!H32+'INPUT FORM - Budget-Expenditure'!H33+'INPUT FORM - Budget-Expenditure'!H34,IF($B$1=$AQ$15,'INPUT FORM - Budget-Expenditure'!H26+'INPUT FORM - Budget-Expenditure'!H31,0))))))</f>
        <v>0</v>
      </c>
      <c r="I25" s="259">
        <f>IF($B$1=$AQ$11,'INPUT FORM - Budget-Expenditure'!I28,IF($B$1=$AQ$10,'INPUT FORM - Budget-Expenditure'!I27,IF($B$1=$AQ$12,'INPUT FORM - Budget-Expenditure'!I12+'INPUT FORM - Budget-Expenditure'!I17+'INPUT FORM - Budget-Expenditure'!I23+'INPUT FORM - Budget-Expenditure'!I25,IF($B$1=$AQ$13,'INPUT FORM - Budget-Expenditure'!I35+'INPUT FORM - Budget-Expenditure'!I36,IF($B$1=$AQ$14,'INPUT FORM - Budget-Expenditure'!I32+'INPUT FORM - Budget-Expenditure'!I33+'INPUT FORM - Budget-Expenditure'!I34,IF($B$1=$AQ$15,'INPUT FORM - Budget-Expenditure'!I26+'INPUT FORM - Budget-Expenditure'!I31,0))))))</f>
        <v>0</v>
      </c>
      <c r="J25" s="198">
        <f>IF($B$1=$AQ$11,'INPUT FORM - Budget-Expenditure'!J28,IF($B$1=$AQ$10,'INPUT FORM - Budget-Expenditure'!J27,IF($B$1=$AQ$12,'INPUT FORM - Budget-Expenditure'!J12+'INPUT FORM - Budget-Expenditure'!J17+'INPUT FORM - Budget-Expenditure'!J23+'INPUT FORM - Budget-Expenditure'!J25,IF($B$1=$AQ$13,'INPUT FORM - Budget-Expenditure'!J35+'INPUT FORM - Budget-Expenditure'!J36,IF($B$1=$AQ$14,'INPUT FORM - Budget-Expenditure'!J32+'INPUT FORM - Budget-Expenditure'!J33+'INPUT FORM - Budget-Expenditure'!J34,IF($B$1=$AQ$15,'INPUT FORM - Budget-Expenditure'!J26+'INPUT FORM - Budget-Expenditure'!J31,0))))))</f>
        <v>0</v>
      </c>
      <c r="K25" s="198">
        <f>IF($B$1=$AQ$11,'INPUT FORM - Budget-Expenditure'!K28,IF($B$1=$AQ$10,'INPUT FORM - Budget-Expenditure'!K27,IF($B$1=$AQ$12,'INPUT FORM - Budget-Expenditure'!K12+'INPUT FORM - Budget-Expenditure'!K17+'INPUT FORM - Budget-Expenditure'!K23+'INPUT FORM - Budget-Expenditure'!K25,IF($B$1=$AQ$13,'INPUT FORM - Budget-Expenditure'!K35+'INPUT FORM - Budget-Expenditure'!K36,IF($B$1=$AQ$14,'INPUT FORM - Budget-Expenditure'!K32+'INPUT FORM - Budget-Expenditure'!K33+'INPUT FORM - Budget-Expenditure'!K34,IF($B$1=$AQ$15,'INPUT FORM - Budget-Expenditure'!K26+'INPUT FORM - Budget-Expenditure'!K31,0))))))</f>
        <v>0</v>
      </c>
      <c r="L25" s="198">
        <f>IF($B$1=$AQ$11,'INPUT FORM - Budget-Expenditure'!L28,IF($B$1=$AQ$10,'INPUT FORM - Budget-Expenditure'!L27,IF($B$1=$AQ$12,'INPUT FORM - Budget-Expenditure'!L12+'INPUT FORM - Budget-Expenditure'!L17+'INPUT FORM - Budget-Expenditure'!L23+'INPUT FORM - Budget-Expenditure'!L25,IF($B$1=$AQ$13,'INPUT FORM - Budget-Expenditure'!L35+'INPUT FORM - Budget-Expenditure'!L36,IF($B$1=$AQ$14,'INPUT FORM - Budget-Expenditure'!L32+'INPUT FORM - Budget-Expenditure'!L33+'INPUT FORM - Budget-Expenditure'!L34,IF($B$1=$AQ$15,'INPUT FORM - Budget-Expenditure'!L26+'INPUT FORM - Budget-Expenditure'!L31,0))))))</f>
        <v>0</v>
      </c>
      <c r="M25" s="198">
        <f>IF($B$1=$AQ$11,'INPUT FORM - Budget-Expenditure'!M28,IF($B$1=$AQ$10,'INPUT FORM - Budget-Expenditure'!M27,IF($B$1=$AQ$12,'INPUT FORM - Budget-Expenditure'!M12+'INPUT FORM - Budget-Expenditure'!M17+'INPUT FORM - Budget-Expenditure'!M23+'INPUT FORM - Budget-Expenditure'!M25,IF($B$1=$AQ$13,'INPUT FORM - Budget-Expenditure'!M35+'INPUT FORM - Budget-Expenditure'!M36,IF($B$1=$AQ$14,'INPUT FORM - Budget-Expenditure'!M32+'INPUT FORM - Budget-Expenditure'!M33+'INPUT FORM - Budget-Expenditure'!M34,IF($B$1=$AQ$15,'INPUT FORM - Budget-Expenditure'!M26+'INPUT FORM - Budget-Expenditure'!M31,0))))))</f>
        <v>0</v>
      </c>
      <c r="N25" s="198">
        <f>IF($B$1=$AQ$11,'INPUT FORM - Budget-Expenditure'!N28,IF($B$1=$AQ$10,'INPUT FORM - Budget-Expenditure'!N27,IF($B$1=$AQ$12,'INPUT FORM - Budget-Expenditure'!N12+'INPUT FORM - Budget-Expenditure'!N17+'INPUT FORM - Budget-Expenditure'!N23+'INPUT FORM - Budget-Expenditure'!N25,IF($B$1=$AQ$13,'INPUT FORM - Budget-Expenditure'!N35+'INPUT FORM - Budget-Expenditure'!N36,IF($B$1=$AQ$14,'INPUT FORM - Budget-Expenditure'!N32+'INPUT FORM - Budget-Expenditure'!N33+'INPUT FORM - Budget-Expenditure'!N34,IF($B$1=$AQ$15,'INPUT FORM - Budget-Expenditure'!N26+'INPUT FORM - Budget-Expenditure'!N31,0))))))</f>
        <v>0</v>
      </c>
      <c r="O25" s="198"/>
      <c r="P25" s="198">
        <f>IF($B$1=$AQ$11,'INPUT FORM - Actual Expenditure'!C28,IF($B$1=$AQ$12,'INPUT FORM - Actual Expenditure'!C12+'INPUT FORM - Actual Expenditure'!C17+'INPUT FORM - Actual Expenditure'!C23+'INPUT FORM - Actual Expenditure'!C25,IF($B$1=$AQ$13,'INPUT FORM - Actual Expenditure'!C35+'INPUT FORM - Actual Expenditure'!C36,IF($B$1=$AQ$14,'INPUT FORM - Actual Expenditure'!C32+'INPUT FORM - Actual Expenditure'!C33+'INPUT FORM - Actual Expenditure'!C34,IF($B$1=$AQ$15,'INPUT FORM - Actual Expenditure'!C26+'INPUT FORM - Actual Expenditure'!C31,0)))))</f>
        <v>0</v>
      </c>
      <c r="Q25" s="198">
        <f>IF($B$1=$AQ$11,'INPUT FORM - Actual Expenditure'!D28,IF($B$1=$AQ$12,'INPUT FORM - Actual Expenditure'!D12+'INPUT FORM - Actual Expenditure'!D17+'INPUT FORM - Actual Expenditure'!D23+'INPUT FORM - Actual Expenditure'!D25,IF($B$1=$AQ$13,'INPUT FORM - Actual Expenditure'!D35+'INPUT FORM - Actual Expenditure'!D36,IF($B$1=$AQ$14,'INPUT FORM - Actual Expenditure'!D32+'INPUT FORM - Actual Expenditure'!D33+'INPUT FORM - Actual Expenditure'!D34,IF($B$1=$AQ$15,'INPUT FORM - Actual Expenditure'!D26+'INPUT FORM - Actual Expenditure'!D31,0)))))</f>
        <v>0</v>
      </c>
      <c r="R25" s="198">
        <f>IF($B$1=$AQ$11,'INPUT FORM - Actual Expenditure'!E28,IF($B$1=$AQ$10,'INPUT FORM - Actual Expenditure'!E27,IF($B$1=$AQ$12,'INPUT FORM - Actual Expenditure'!E12+'INPUT FORM - Actual Expenditure'!E17+'INPUT FORM - Actual Expenditure'!E23+'INPUT FORM - Actual Expenditure'!E25,IF($B$1=$AQ$13,'INPUT FORM - Actual Expenditure'!E35+'INPUT FORM - Actual Expenditure'!E36,IF($B$1=$AQ$14,'INPUT FORM - Actual Expenditure'!E32+'INPUT FORM - Actual Expenditure'!E33+'INPUT FORM - Actual Expenditure'!E34,IF($B$1=$AQ$15,'INPUT FORM - Actual Expenditure'!E26+'INPUT FORM - Actual Expenditure'!E31,0))))))</f>
        <v>0</v>
      </c>
      <c r="S25" s="198">
        <f>IF($B$1=$AQ$11,'INPUT FORM - Actual Expenditure'!F28,IF($B$1=$AQ$10,'INPUT FORM - Actual Expenditure'!F27,IF($B$1=$AQ$12,'INPUT FORM - Actual Expenditure'!F12+'INPUT FORM - Actual Expenditure'!F17+'INPUT FORM - Actual Expenditure'!F23+'INPUT FORM - Actual Expenditure'!F25,IF($B$1=$AQ$13,'INPUT FORM - Actual Expenditure'!F35+'INPUT FORM - Actual Expenditure'!F36,IF($B$1=$AQ$14,'INPUT FORM - Actual Expenditure'!F32+'INPUT FORM - Actual Expenditure'!F33+'INPUT FORM - Actual Expenditure'!F34,IF($B$1=$AQ$15,'INPUT FORM - Actual Expenditure'!F26+'INPUT FORM - Actual Expenditure'!F31,0))))))</f>
        <v>0</v>
      </c>
      <c r="T25" s="198">
        <f>IF($B$1=$AQ$11,'INPUT FORM - Actual Expenditure'!G28,IF($B$1=$AQ$10,'INPUT FORM - Actual Expenditure'!G27,IF($B$1=$AQ$12,'INPUT FORM - Actual Expenditure'!G12+'INPUT FORM - Actual Expenditure'!G17+'INPUT FORM - Actual Expenditure'!G23+'INPUT FORM - Actual Expenditure'!G25,IF($B$1=$AQ$13,'INPUT FORM - Actual Expenditure'!G35+'INPUT FORM - Actual Expenditure'!G36,IF($B$1=$AQ$14,'INPUT FORM - Actual Expenditure'!G32+'INPUT FORM - Actual Expenditure'!G33+'INPUT FORM - Actual Expenditure'!G34,IF($B$1=$AQ$15,'INPUT FORM - Actual Expenditure'!G26+'INPUT FORM - Actual Expenditure'!G31,0))))))</f>
        <v>0</v>
      </c>
      <c r="U25" s="198">
        <f>IF($B$1=$AQ$11,'INPUT FORM - Actual Expenditure'!H28,IF($B$1=$AQ$10,'INPUT FORM - Actual Expenditure'!H27,IF($B$1=$AQ$12,'INPUT FORM - Actual Expenditure'!H12+'INPUT FORM - Actual Expenditure'!H17+'INPUT FORM - Actual Expenditure'!H23+'INPUT FORM - Actual Expenditure'!H25,IF($B$1=$AQ$13,'INPUT FORM - Actual Expenditure'!H35+'INPUT FORM - Actual Expenditure'!H36,IF($B$1=$AQ$14,'INPUT FORM - Actual Expenditure'!H32+'INPUT FORM - Actual Expenditure'!H33+'INPUT FORM - Actual Expenditure'!H34,IF($B$1=$AQ$15,'INPUT FORM - Actual Expenditure'!H26+'INPUT FORM - Actual Expenditure'!H31,0))))))</f>
        <v>0</v>
      </c>
      <c r="V25" s="198">
        <f>IF($B$1=$AQ$11,'INPUT FORM - Actual Expenditure'!I28,IF($B$1=$AQ$10,'INPUT FORM - Actual Expenditure'!I27,IF($B$1=$AQ$12,'INPUT FORM - Actual Expenditure'!I12+'INPUT FORM - Actual Expenditure'!I17+'INPUT FORM - Actual Expenditure'!I23+'INPUT FORM - Actual Expenditure'!I25,IF($B$1=$AQ$13,'INPUT FORM - Actual Expenditure'!I35+'INPUT FORM - Actual Expenditure'!I36,IF($B$1=$AQ$14,'INPUT FORM - Actual Expenditure'!I32+'INPUT FORM - Actual Expenditure'!I33+'INPUT FORM - Actual Expenditure'!I34,IF($B$1=$AQ$15,'INPUT FORM - Actual Expenditure'!I26+'INPUT FORM - Actual Expenditure'!I31,0))))))</f>
        <v>0</v>
      </c>
      <c r="W25" s="198">
        <f>IF($B$1=$AQ$11,'INPUT FORM - Actual Expenditure'!J28,IF($B$1=$AQ$10,'INPUT FORM - Actual Expenditure'!J27,IF($B$1=$AQ$12,'INPUT FORM - Actual Expenditure'!J12+'INPUT FORM - Actual Expenditure'!J17+'INPUT FORM - Actual Expenditure'!J23+'INPUT FORM - Actual Expenditure'!J25,IF($B$1=$AQ$13,'INPUT FORM - Actual Expenditure'!J35+'INPUT FORM - Actual Expenditure'!J36,IF($B$1=$AQ$14,'INPUT FORM - Actual Expenditure'!J32+'INPUT FORM - Actual Expenditure'!J33+'INPUT FORM - Actual Expenditure'!J34,IF($B$1=$AQ$15,'INPUT FORM - Actual Expenditure'!J26+'INPUT FORM - Actual Expenditure'!J31,0))))))</f>
        <v>0</v>
      </c>
      <c r="X25" s="198">
        <f>IF($B$1=$AQ$11,'INPUT FORM - Actual Expenditure'!K28,IF($B$1=$AQ$10,'INPUT FORM - Actual Expenditure'!K27,IF($B$1=$AQ$12,'INPUT FORM - Actual Expenditure'!K12+'INPUT FORM - Actual Expenditure'!K17+'INPUT FORM - Actual Expenditure'!K23+'INPUT FORM - Actual Expenditure'!K25,IF($B$1=$AQ$13,'INPUT FORM - Actual Expenditure'!K35+'INPUT FORM - Actual Expenditure'!K36,IF($B$1=$AQ$14,'INPUT FORM - Actual Expenditure'!K32+'INPUT FORM - Actual Expenditure'!K33+'INPUT FORM - Actual Expenditure'!K34,IF($B$1=$AQ$15,'INPUT FORM - Actual Expenditure'!K26+'INPUT FORM - Actual Expenditure'!K31,0))))))</f>
        <v>0</v>
      </c>
      <c r="Y25" s="198">
        <f>IF($B$1=$AQ$11,'INPUT FORM - Actual Expenditure'!L28,IF($B$1=$AQ$10,'INPUT FORM - Actual Expenditure'!L27,IF($B$1=$AQ$12,'INPUT FORM - Actual Expenditure'!L12+'INPUT FORM - Actual Expenditure'!L17+'INPUT FORM - Actual Expenditure'!L23+'INPUT FORM - Actual Expenditure'!L25,IF($B$1=$AQ$13,'INPUT FORM - Actual Expenditure'!L35+'INPUT FORM - Actual Expenditure'!L36,IF($B$1=$AQ$14,'INPUT FORM - Actual Expenditure'!L32+'INPUT FORM - Actual Expenditure'!L33+'INPUT FORM - Actual Expenditure'!L34,IF($B$1=$AQ$15,'INPUT FORM - Actual Expenditure'!L26+'INPUT FORM - Actual Expenditure'!L31,0))))))</f>
        <v>0</v>
      </c>
      <c r="Z25" s="198">
        <f>IF($B$1=$AQ$11,'INPUT FORM - Actual Expenditure'!M28,IF($B$1=$AQ$10,'INPUT FORM - Actual Expenditure'!M27,IF($B$1=$AQ$12,'INPUT FORM - Actual Expenditure'!M12+'INPUT FORM - Actual Expenditure'!M17+'INPUT FORM - Actual Expenditure'!M23+'INPUT FORM - Actual Expenditure'!M25,IF($B$1=$AQ$13,'INPUT FORM - Actual Expenditure'!M35+'INPUT FORM - Actual Expenditure'!M36,IF($B$1=$AQ$14,'INPUT FORM - Actual Expenditure'!M32+'INPUT FORM - Actual Expenditure'!M33+'INPUT FORM - Actual Expenditure'!M34,IF($B$1=$AQ$15,'INPUT FORM - Actual Expenditure'!M26+'INPUT FORM - Actual Expenditure'!M31,0))))))</f>
        <v>0</v>
      </c>
      <c r="AA25" s="198">
        <f>IF($B$1=$AQ$11,'INPUT FORM - Actual Expenditure'!N28,IF($B$1=$AQ$10,'INPUT FORM - Actual Expenditure'!N27,IF($B$1=$AQ$12,'INPUT FORM - Actual Expenditure'!N12+'INPUT FORM - Actual Expenditure'!N17+'INPUT FORM - Actual Expenditure'!N23+'INPUT FORM - Actual Expenditure'!N25,IF($B$1=$AQ$13,'INPUT FORM - Actual Expenditure'!N35+'INPUT FORM - Actual Expenditure'!N36,IF($B$1=$AQ$14,'INPUT FORM - Actual Expenditure'!N32+'INPUT FORM - Actual Expenditure'!N33+'INPUT FORM - Actual Expenditure'!N34,IF($B$1=$AQ$15,'INPUT FORM - Actual Expenditure'!N26+'INPUT FORM - Actual Expenditure'!N31,0))))))</f>
        <v>0</v>
      </c>
      <c r="AB25" s="145"/>
      <c r="AC25" s="145"/>
      <c r="AQ25" s="145"/>
      <c r="AR25" s="145"/>
      <c r="AS25" s="144"/>
      <c r="AT25" s="144"/>
      <c r="AU25" s="144"/>
      <c r="AV25" s="144"/>
      <c r="AW25" s="144"/>
      <c r="AX25" s="144"/>
      <c r="AY25" s="144"/>
      <c r="AZ25" s="144"/>
      <c r="BA25" s="144"/>
      <c r="BB25" s="181"/>
      <c r="BC25" s="181"/>
      <c r="BD25" s="181"/>
      <c r="BE25" s="181"/>
      <c r="BF25" s="181"/>
      <c r="BG25" s="181"/>
      <c r="BH25" s="181"/>
      <c r="BI25" s="181"/>
      <c r="BJ25" s="181"/>
      <c r="BK25" s="181"/>
      <c r="BL25" s="181"/>
      <c r="BM25" s="181"/>
      <c r="BN25" s="181"/>
      <c r="BO25" s="181"/>
      <c r="BP25" s="181"/>
      <c r="BQ25" s="181"/>
      <c r="BR25" s="181"/>
      <c r="BS25" s="181"/>
      <c r="BT25" s="181"/>
      <c r="BU25" s="181"/>
      <c r="BV25" s="181"/>
      <c r="BW25" s="181"/>
      <c r="BX25" s="181"/>
      <c r="BY25" s="181"/>
      <c r="BZ25" s="181"/>
      <c r="CA25" s="181"/>
      <c r="CB25" s="181"/>
      <c r="CC25" s="181"/>
      <c r="CD25" s="181"/>
    </row>
    <row r="26" spans="1:82" s="5" customFormat="1" ht="15" hidden="1" x14ac:dyDescent="0.2">
      <c r="A26" s="145"/>
      <c r="B26" s="145"/>
      <c r="C26" s="198"/>
      <c r="D26" s="198"/>
      <c r="E26" s="198"/>
      <c r="F26" s="198"/>
      <c r="G26" s="198"/>
      <c r="H26" s="198"/>
      <c r="I26" s="259"/>
      <c r="J26" s="198"/>
      <c r="K26" s="198"/>
      <c r="L26" s="198"/>
      <c r="M26" s="198"/>
      <c r="N26" s="198"/>
      <c r="O26" s="198"/>
      <c r="P26" s="198"/>
      <c r="Q26" s="198"/>
      <c r="R26" s="198"/>
      <c r="S26" s="198"/>
      <c r="T26" s="198"/>
      <c r="U26" s="198"/>
      <c r="V26" s="198"/>
      <c r="W26" s="198"/>
      <c r="X26" s="198"/>
      <c r="Y26" s="198"/>
      <c r="Z26" s="198"/>
      <c r="AA26" s="198"/>
      <c r="AB26" s="145"/>
      <c r="AC26" s="145"/>
      <c r="AQ26" s="145"/>
      <c r="AR26" s="145"/>
      <c r="AS26" s="144"/>
      <c r="AT26" s="144"/>
      <c r="AU26" s="144"/>
      <c r="AV26" s="144"/>
      <c r="AW26" s="144"/>
      <c r="AX26" s="144"/>
      <c r="AY26" s="144"/>
      <c r="AZ26" s="144"/>
      <c r="BA26" s="144"/>
      <c r="BB26" s="181"/>
      <c r="BC26" s="181"/>
      <c r="BD26" s="181"/>
      <c r="BE26" s="181"/>
      <c r="BF26" s="181"/>
      <c r="BG26" s="181"/>
      <c r="BH26" s="181"/>
      <c r="BI26" s="181"/>
      <c r="BJ26" s="181"/>
      <c r="BK26" s="181"/>
      <c r="BL26" s="181"/>
      <c r="BM26" s="181"/>
      <c r="BN26" s="181"/>
      <c r="BO26" s="181"/>
      <c r="BP26" s="181"/>
      <c r="BQ26" s="181"/>
      <c r="BR26" s="181"/>
      <c r="BS26" s="181"/>
      <c r="BT26" s="181"/>
      <c r="BU26" s="181"/>
      <c r="BV26" s="181"/>
      <c r="BW26" s="181"/>
      <c r="BX26" s="181"/>
      <c r="BY26" s="181"/>
      <c r="BZ26" s="181"/>
      <c r="CA26" s="181"/>
      <c r="CB26" s="181"/>
      <c r="CC26" s="181"/>
      <c r="CD26" s="181"/>
    </row>
    <row r="27" spans="1:82" s="5" customFormat="1" ht="15" hidden="1" x14ac:dyDescent="0.2">
      <c r="A27" s="145"/>
      <c r="B27" s="145"/>
      <c r="C27" s="199"/>
      <c r="D27" s="199"/>
      <c r="E27" s="199"/>
      <c r="F27" s="199"/>
      <c r="G27" s="199"/>
      <c r="H27" s="199"/>
      <c r="I27" s="260"/>
      <c r="J27" s="199"/>
      <c r="K27" s="199"/>
      <c r="L27" s="199"/>
      <c r="M27" s="199"/>
      <c r="N27" s="199"/>
      <c r="O27" s="199"/>
      <c r="P27" s="199"/>
      <c r="Q27" s="199"/>
      <c r="R27" s="199"/>
      <c r="S27" s="199"/>
      <c r="T27" s="199"/>
      <c r="U27" s="199"/>
      <c r="V27" s="199"/>
      <c r="W27" s="199"/>
      <c r="X27" s="199"/>
      <c r="Y27" s="199"/>
      <c r="Z27" s="199"/>
      <c r="AA27" s="199"/>
      <c r="AB27" s="145"/>
      <c r="AC27" s="145"/>
      <c r="AQ27" s="145"/>
      <c r="AR27" s="145"/>
      <c r="AS27" s="144"/>
      <c r="AT27" s="144"/>
      <c r="AU27" s="144"/>
      <c r="AV27" s="144"/>
      <c r="AW27" s="144"/>
      <c r="AX27" s="144"/>
      <c r="AY27" s="144"/>
      <c r="AZ27" s="144"/>
      <c r="BA27" s="144"/>
      <c r="BB27" s="181"/>
      <c r="BC27" s="181"/>
      <c r="BD27" s="181"/>
      <c r="BE27" s="181"/>
      <c r="BF27" s="181"/>
      <c r="BG27" s="181"/>
      <c r="BH27" s="181"/>
      <c r="BI27" s="181"/>
      <c r="BJ27" s="181"/>
      <c r="BK27" s="181"/>
      <c r="BL27" s="181"/>
      <c r="BM27" s="181"/>
      <c r="BN27" s="181"/>
      <c r="BO27" s="181"/>
      <c r="BP27" s="181"/>
      <c r="BQ27" s="181"/>
      <c r="BR27" s="181"/>
      <c r="BS27" s="181"/>
      <c r="BT27" s="181"/>
      <c r="BU27" s="181"/>
      <c r="BV27" s="181"/>
      <c r="BW27" s="181"/>
      <c r="BX27" s="181"/>
      <c r="BY27" s="181"/>
      <c r="BZ27" s="181"/>
      <c r="CA27" s="181"/>
      <c r="CB27" s="181"/>
      <c r="CC27" s="181"/>
      <c r="CD27" s="181"/>
    </row>
    <row r="28" spans="1:82" s="5" customFormat="1" ht="15" hidden="1" x14ac:dyDescent="0.2">
      <c r="A28" s="145" t="s">
        <v>109</v>
      </c>
      <c r="B28" s="145"/>
      <c r="C28" s="198">
        <f>IF($B$1=$AQ$2,'Input Form - Budgets Income'!C19,IF($B$1=$AQ$3,'Input Form - Budgets Income'!C6+'Input Form - Budgets Income'!C13+'Input Form - Budgets Income'!C14+'Input Form - Budgets Income'!C21+'Input Form - Budgets Income'!C22+'Input Form - Budgets Income'!C10,IF($B$1=$AQ$4,0,IF($B$1=$AQ$5,'Input Form - Budgets Income'!C11+'Input Form - Budgets Income'!C29,IF($B$1=$AQ$6,'Input Form - Budgets Income'!C5+'Input Form - Budgets Income'!C7+'Input Form - Budgets Income'!C15+'Input Form - Budgets Income'!C16,IF($B$1=$AQ$7,0,IF($B$1=$AQ$8,'Input Form - Budgets Income'!C8+'Input Form - Budgets Income'!C9+'Input Form - Budgets Income'!C20,IF($B$1=$AQ$9,'Input Form - Budgets Income'!C18+'Input Form - Budgets Income'!C24+'Input Form - Budgets Income'!C282,0))))))))</f>
        <v>4346702</v>
      </c>
      <c r="D28" s="198">
        <f>IF($B$1=$AQ$2,'Input Form - Budgets Income'!D19,IF($B$1=$AQ$3,'Input Form - Budgets Income'!D6+'Input Form - Budgets Income'!D13+'Input Form - Budgets Income'!D14+'Input Form - Budgets Income'!D21+'Input Form - Budgets Income'!D22+'Input Form - Budgets Income'!D10,IF($B$1=$AQ$4,0,IF($B$1=$AQ$5,'Input Form - Budgets Income'!D11+'Input Form - Budgets Income'!D29,IF($B$1=$AQ$6,'Input Form - Budgets Income'!D5+'Input Form - Budgets Income'!D7+'Input Form - Budgets Income'!D15+'Input Form - Budgets Income'!D16,IF($B$1=$AQ$7,0,IF($B$1=$AQ$8,'Input Form - Budgets Income'!D8+'Input Form - Budgets Income'!D9+'Input Form - Budgets Income'!D20,IF($B$1=$AQ$9,'Input Form - Budgets Income'!D18+'Input Form - Budgets Income'!D24+'Input Form - Budgets Income'!D282,0))))))))</f>
        <v>170077</v>
      </c>
      <c r="E28" s="198">
        <f>IF($B$1=$AQ$2,'Input Form - Budgets Income'!E19,IF($B$1=$AQ$3,'Input Form - Budgets Income'!E6+'Input Form - Budgets Income'!E13+'Input Form - Budgets Income'!E14+'Input Form - Budgets Income'!E21+'Input Form - Budgets Income'!E22+'Input Form - Budgets Income'!E10,IF($B$1=$AQ$4,0,IF($B$1=$AQ$5,'Input Form - Budgets Income'!E11+'Input Form - Budgets Income'!E29,IF($B$1=$AQ$6,'Input Form - Budgets Income'!E5+'Input Form - Budgets Income'!E7+'Input Form - Budgets Income'!E15+'Input Form - Budgets Income'!E16,IF($B$1=$AQ$7,0,IF($B$1=$AQ$8,'Input Form - Budgets Income'!E8+'Input Form - Budgets Income'!E9+'Input Form - Budgets Income'!E20,IF($B$1=$AQ$9,'Input Form - Budgets Income'!E18+'Input Form - Budgets Income'!E24+'Input Form - Budgets Income'!E282,0))))))))</f>
        <v>157803</v>
      </c>
      <c r="F28" s="198">
        <f>IF($B$1=$AQ$2,'Input Form - Budgets Income'!F19,IF($B$1=$AQ$3,'Input Form - Budgets Income'!F6+'Input Form - Budgets Income'!F13+'Input Form - Budgets Income'!F14+'Input Form - Budgets Income'!F21+'Input Form - Budgets Income'!F22+'Input Form - Budgets Income'!F10,IF($B$1=$AQ$4,0,IF($B$1=$AQ$5,'Input Form - Budgets Income'!F11+'Input Form - Budgets Income'!F29,IF($B$1=$AQ$6,'Input Form - Budgets Income'!F5+'Input Form - Budgets Income'!F7+'Input Form - Budgets Income'!F15+'Input Form - Budgets Income'!F16,IF($B$1=$AQ$7,0,IF($B$1=$AQ$8,'Input Form - Budgets Income'!F8+'Input Form - Budgets Income'!F9+'Input Form - Budgets Income'!F20,IF($B$1=$AQ$9,'Input Form - Budgets Income'!F18+'Input Form - Budgets Income'!F24+'Input Form - Budgets Income'!F282,0))))))))</f>
        <v>1278945</v>
      </c>
      <c r="G28" s="198">
        <f>IF($B$1=$AQ$2,'Input Form - Budgets Income'!G19,IF($B$1=$AQ$3,'Input Form - Budgets Income'!G6+'Input Form - Budgets Income'!G13+'Input Form - Budgets Income'!G14+'Input Form - Budgets Income'!G21+'Input Form - Budgets Income'!G22+'Input Form - Budgets Income'!G10,IF($B$1=$AQ$4,0,IF($B$1=$AQ$5,'Input Form - Budgets Income'!G11+'Input Form - Budgets Income'!G29,IF($B$1=$AQ$6,'Input Form - Budgets Income'!G5+'Input Form - Budgets Income'!G7+'Input Form - Budgets Income'!G15+'Input Form - Budgets Income'!G16,IF($B$1=$AQ$7,0,IF($B$1=$AQ$8,'Input Form - Budgets Income'!G8+'Input Form - Budgets Income'!G9+'Input Form - Budgets Income'!G20,IF($B$1=$AQ$9,'Input Form - Budgets Income'!G18+'Input Form - Budgets Income'!G24+'Input Form - Budgets Income'!G282,0))))))))</f>
        <v>268086</v>
      </c>
      <c r="H28" s="198">
        <f>IF($B$1=$AQ$2,'Input Form - Budgets Income'!H19,IF($B$1=$AQ$3,'Input Form - Budgets Income'!H6+'Input Form - Budgets Income'!H13+'Input Form - Budgets Income'!H14+'Input Form - Budgets Income'!H21+'Input Form - Budgets Income'!H22+'Input Form - Budgets Income'!H10,IF($B$1=$AQ$4,0,IF($B$1=$AQ$5,'Input Form - Budgets Income'!H11+'Input Form - Budgets Income'!H29,IF($B$1=$AQ$6,'Input Form - Budgets Income'!H5+'Input Form - Budgets Income'!H7+'Input Form - Budgets Income'!H15+'Input Form - Budgets Income'!H16,IF($B$1=$AQ$7,0,IF($B$1=$AQ$8,'Input Form - Budgets Income'!H8+'Input Form - Budgets Income'!H9+'Input Form - Budgets Income'!H20,IF($B$1=$AQ$9,'Input Form - Budgets Income'!H18+'Input Form - Budgets Income'!H24+'Input Form - Budgets Income'!H282,0))))))))</f>
        <v>557853</v>
      </c>
      <c r="I28" s="259">
        <f>IF($B$1=$AQ$2,'Input Form - Budgets Income'!I19,IF($B$1=$AQ$3,'Input Form - Budgets Income'!I6+'Input Form - Budgets Income'!I13+'Input Form - Budgets Income'!I14+'Input Form - Budgets Income'!I21+'Input Form - Budgets Income'!I22+'Input Form - Budgets Income'!I10,IF($B$1=$AQ$4,0,IF($B$1=$AQ$5,'Input Form - Budgets Income'!I11+'Input Form - Budgets Income'!I29,IF($B$1=$AQ$6,'Input Form - Budgets Income'!I5+'Input Form - Budgets Income'!I7+'Input Form - Budgets Income'!I15+'Input Form - Budgets Income'!I16,IF($B$1=$AQ$7,0,IF($B$1=$AQ$8,'Input Form - Budgets Income'!I8+'Input Form - Budgets Income'!I9+'Input Form - Budgets Income'!I20,IF($B$1=$AQ$9,'Input Form - Budgets Income'!I18+'Input Form - Budgets Income'!I24+'Input Form - Budgets Income'!I282,0))))))))</f>
        <v>230922</v>
      </c>
      <c r="J28" s="198">
        <f>IF($B$1=$AQ$2,'Input Form - Budgets Income'!J19,IF($B$1=$AQ$3,'Input Form - Budgets Income'!J6+'Input Form - Budgets Income'!J13+'Input Form - Budgets Income'!J14+'Input Form - Budgets Income'!J21+'Input Form - Budgets Income'!J22+'Input Form - Budgets Income'!J10,IF($B$1=$AQ$4,0,IF($B$1=$AQ$5,'Input Form - Budgets Income'!J11+'Input Form - Budgets Income'!J29,IF($B$1=$AQ$6,'Input Form - Budgets Income'!J5+'Input Form - Budgets Income'!J7+'Input Form - Budgets Income'!J15+'Input Form - Budgets Income'!J16,IF($B$1=$AQ$7,0,IF($B$1=$AQ$8,'Input Form - Budgets Income'!J8+'Input Form - Budgets Income'!J9+'Input Form - Budgets Income'!J20,IF($B$1=$AQ$9,'Input Form - Budgets Income'!J18+'Input Form - Budgets Income'!J24+'Input Form - Budgets Income'!J282,0))))))))</f>
        <v>97133</v>
      </c>
      <c r="K28" s="198">
        <f>IF($B$1=$AQ$2,'Input Form - Budgets Income'!K19,IF($B$1=$AQ$3,'Input Form - Budgets Income'!K6+'Input Form - Budgets Income'!K13+'Input Form - Budgets Income'!K14+'Input Form - Budgets Income'!K21+'Input Form - Budgets Income'!K22+'Input Form - Budgets Income'!K10,IF($B$1=$AQ$4,0,IF($B$1=$AQ$5,'Input Form - Budgets Income'!K11+'Input Form - Budgets Income'!K29,IF($B$1=$AQ$6,'Input Form - Budgets Income'!K5+'Input Form - Budgets Income'!K7+'Input Form - Budgets Income'!K15+'Input Form - Budgets Income'!K16,IF($B$1=$AQ$7,0,IF($B$1=$AQ$8,'Input Form - Budgets Income'!K8+'Input Form - Budgets Income'!K9+'Input Form - Budgets Income'!K20,IF($B$1=$AQ$9,'Input Form - Budgets Income'!K18+'Input Form - Budgets Income'!K24+'Input Form - Budgets Income'!K282,0))))))))</f>
        <v>5721154.7300000004</v>
      </c>
      <c r="L28" s="198">
        <f>IF($B$1=$AQ$2,'Input Form - Budgets Income'!L19,IF($B$1=$AQ$3,'Input Form - Budgets Income'!L6+'Input Form - Budgets Income'!L13+'Input Form - Budgets Income'!L14+'Input Form - Budgets Income'!L21+'Input Form - Budgets Income'!L22+'Input Form - Budgets Income'!L10,IF($B$1=$AQ$4,0,IF($B$1=$AQ$5,'Input Form - Budgets Income'!L11+'Input Form - Budgets Income'!L29,IF($B$1=$AQ$6,'Input Form - Budgets Income'!L5+'Input Form - Budgets Income'!L7+'Input Form - Budgets Income'!L15+'Input Form - Budgets Income'!L16,IF($B$1=$AQ$7,0,IF($B$1=$AQ$8,'Input Form - Budgets Income'!L8+'Input Form - Budgets Income'!L9+'Input Form - Budgets Income'!L20,IF($B$1=$AQ$9,'Input Form - Budgets Income'!L18+'Input Form - Budgets Income'!L24+'Input Form - Budgets Income'!L282,0))))))))</f>
        <v>44307</v>
      </c>
      <c r="M28" s="198">
        <f>IF($B$1=$AQ$2,'Input Form - Budgets Income'!M19,IF($B$1=$AQ$3,'Input Form - Budgets Income'!M6+'Input Form - Budgets Income'!M13+'Input Form - Budgets Income'!M14+'Input Form - Budgets Income'!M21+'Input Form - Budgets Income'!M22+'Input Form - Budgets Income'!M10,IF($B$1=$AQ$4,0,IF($B$1=$AQ$5,'Input Form - Budgets Income'!M11+'Input Form - Budgets Income'!M29,IF($B$1=$AQ$6,'Input Form - Budgets Income'!M5+'Input Form - Budgets Income'!M7+'Input Form - Budgets Income'!M15+'Input Form - Budgets Income'!M16,IF($B$1=$AQ$7,0,IF($B$1=$AQ$8,'Input Form - Budgets Income'!M8+'Input Form - Budgets Income'!M9+'Input Form - Budgets Income'!M20,IF($B$1=$AQ$9,'Input Form - Budgets Income'!M18+'Input Form - Budgets Income'!M24+'Input Form - Budgets Income'!M282,0))))))))</f>
        <v>247438</v>
      </c>
      <c r="N28" s="198">
        <f>IF($B$1=$AQ$2,'Input Form - Budgets Income'!N19,IF($B$1=$AQ$3,'Input Form - Budgets Income'!N6+'Input Form - Budgets Income'!N13+'Input Form - Budgets Income'!N14+'Input Form - Budgets Income'!N21+'Input Form - Budgets Income'!N22+'Input Form - Budgets Income'!N10,IF($B$1=$AQ$4,0,IF($B$1=$AQ$5,'Input Form - Budgets Income'!N11+'Input Form - Budgets Income'!N29,IF($B$1=$AQ$6,'Input Form - Budgets Income'!N5+'Input Form - Budgets Income'!N7+'Input Form - Budgets Income'!N15+'Input Form - Budgets Income'!N16,IF($B$1=$AQ$7,0,IF($B$1=$AQ$8,'Input Form - Budgets Income'!N8+'Input Form - Budgets Income'!N9+'Input Form - Budgets Income'!N20,IF($B$1=$AQ$9,'Input Form - Budgets Income'!N18+'Input Form - Budgets Income'!N24+'Input Form - Budgets Income'!N282,0))))))))</f>
        <v>1503141</v>
      </c>
      <c r="O28" s="199"/>
      <c r="P28" s="198">
        <f>IF($B$1=$AQ$2,'Input Form - Actual Income'!C19,IF($B$1=$AQ$3,'Input Form - Actual Income'!C6+'Input Form - Actual Income'!C13+'Input Form - Actual Income'!C14+'Input Form - Actual Income'!C21+'Input Form - Actual Income'!C22+'Input Form - Actual Income'!C10,IF($B$1=$AQ$4,0,IF($B$1=$AQ$5,'Input Form - Actual Income'!C11+'Input Form - Actual Income'!C29,IF($B$1=$AQ$6,'Input Form - Actual Income'!C5+'Input Form - Actual Income'!C7+'Input Form - Actual Income'!C15+'Input Form - Actual Income'!C16,IF($B$1=$AQ$7,0,IF($B$1=$AQ$8,'Input Form - Actual Income'!C8+'Input Form - Actual Income'!C9+'Input Form - Actual Income'!C20,IF($B$1=$AQ$9,'Input Form - Actual Income'!C18+'Input Form - Actual Income'!C24+'Input Form - Actual Income'!C282,0))))))))</f>
        <v>0</v>
      </c>
      <c r="Q28" s="198">
        <f>IF($B$1=$AQ$2,'Input Form - Actual Income'!D19,IF($B$1=$AQ$3,'Input Form - Actual Income'!D6+'Input Form - Actual Income'!D13+'Input Form - Actual Income'!D14+'Input Form - Actual Income'!D21+'Input Form - Actual Income'!D22+'Input Form - Actual Income'!D10,IF($B$1=$AQ$4,0,IF($B$1=$AQ$5,'Input Form - Actual Income'!D11+'Input Form - Actual Income'!D29,IF($B$1=$AQ$6,'Input Form - Actual Income'!D5+'Input Form - Actual Income'!D7+'Input Form - Actual Income'!D15+'Input Form - Actual Income'!D16,IF($B$1=$AQ$7,0,IF($B$1=$AQ$8,'Input Form - Actual Income'!D8+'Input Form - Actual Income'!D9+'Input Form - Actual Income'!D20,IF($B$1=$AQ$9,'Input Form - Actual Income'!D18+'Input Form - Actual Income'!D24+'Input Form - Actual Income'!D282,0))))))))</f>
        <v>0</v>
      </c>
      <c r="R28" s="198">
        <f>IF($B$1=$AQ$2,'Input Form - Actual Income'!E19,IF($B$1=$AQ$3,'Input Form - Actual Income'!E6+'Input Form - Actual Income'!E13+'Input Form - Actual Income'!E14+'Input Form - Actual Income'!E21+'Input Form - Actual Income'!E22+'Input Form - Actual Income'!E10,IF($B$1=$AQ$4,0,IF($B$1=$AQ$5,'Input Form - Actual Income'!E11+'Input Form - Actual Income'!E29,IF($B$1=$AQ$6,'Input Form - Actual Income'!E5+'Input Form - Actual Income'!E7+'Input Form - Actual Income'!E15+'Input Form - Actual Income'!E16,IF($B$1=$AQ$7,0,IF($B$1=$AQ$8,'Input Form - Actual Income'!E8+'Input Form - Actual Income'!E9+'Input Form - Actual Income'!E20,IF($B$1=$AQ$9,'Input Form - Actual Income'!E18+'Input Form - Actual Income'!E24+'Input Form - Actual Income'!E282,0))))))))</f>
        <v>0</v>
      </c>
      <c r="S28" s="198">
        <f>IF($B$1=$AQ$2,'Input Form - Actual Income'!F19,IF($B$1=$AQ$3,'Input Form - Actual Income'!F6+'Input Form - Actual Income'!F13+'Input Form - Actual Income'!F14+'Input Form - Actual Income'!F21+'Input Form - Actual Income'!F22+'Input Form - Actual Income'!F10,IF($B$1=$AQ$4,0,IF($B$1=$AQ$5,'Input Form - Actual Income'!F11+'Input Form - Actual Income'!F29,IF($B$1=$AQ$6,'Input Form - Actual Income'!F5+'Input Form - Actual Income'!F7+'Input Form - Actual Income'!F15+'Input Form - Actual Income'!F16,IF($B$1=$AQ$7,0,IF($B$1=$AQ$8,'Input Form - Actual Income'!F8+'Input Form - Actual Income'!F9+'Input Form - Actual Income'!F20,IF($B$1=$AQ$9,'Input Form - Actual Income'!F18+'Input Form - Actual Income'!F24+'Input Form - Actual Income'!F282,0))))))))</f>
        <v>0</v>
      </c>
      <c r="T28" s="198">
        <f>IF($B$1=$AQ$2,'Input Form - Actual Income'!G19,IF($B$1=$AQ$3,'Input Form - Actual Income'!G6+'Input Form - Actual Income'!G13+'Input Form - Actual Income'!G14+'Input Form - Actual Income'!G21+'Input Form - Actual Income'!G22+'Input Form - Actual Income'!G10,IF($B$1=$AQ$4,0,IF($B$1=$AQ$5,'Input Form - Actual Income'!G11+'Input Form - Actual Income'!G29,IF($B$1=$AQ$6,'Input Form - Actual Income'!G5+'Input Form - Actual Income'!G7+'Input Form - Actual Income'!G15+'Input Form - Actual Income'!G16,IF($B$1=$AQ$7,0,IF($B$1=$AQ$8,'Input Form - Actual Income'!G8+'Input Form - Actual Income'!G9+'Input Form - Actual Income'!G20,IF($B$1=$AQ$9,'Input Form - Actual Income'!G18+'Input Form - Actual Income'!G24+'Input Form - Actual Income'!G282,0))))))))</f>
        <v>0</v>
      </c>
      <c r="U28" s="198">
        <f>IF($B$1=$AQ$2,'Input Form - Actual Income'!H19,IF($B$1=$AQ$3,'Input Form - Actual Income'!H6+'Input Form - Actual Income'!H13+'Input Form - Actual Income'!H14+'Input Form - Actual Income'!H21+'Input Form - Actual Income'!H22+'Input Form - Actual Income'!H10,IF($B$1=$AQ$4,0,IF($B$1=$AQ$5,'Input Form - Actual Income'!H11+'Input Form - Actual Income'!H29,IF($B$1=$AQ$6,'Input Form - Actual Income'!H5+'Input Form - Actual Income'!H7+'Input Form - Actual Income'!H15+'Input Form - Actual Income'!H16,IF($B$1=$AQ$7,0,IF($B$1=$AQ$8,'Input Form - Actual Income'!H8+'Input Form - Actual Income'!H9+'Input Form - Actual Income'!H20,IF($B$1=$AQ$9,'Input Form - Actual Income'!H18+'Input Form - Actual Income'!H24+'Input Form - Actual Income'!H282,0))))))))</f>
        <v>0</v>
      </c>
      <c r="V28" s="198">
        <f>IF($B$1=$AQ$2,'Input Form - Actual Income'!I19,IF($B$1=$AQ$3,'Input Form - Actual Income'!I6+'Input Form - Actual Income'!I13+'Input Form - Actual Income'!I14+'Input Form - Actual Income'!I21+'Input Form - Actual Income'!I22+'Input Form - Actual Income'!I10,IF($B$1=$AQ$4,0,IF($B$1=$AQ$5,'Input Form - Actual Income'!I11+'Input Form - Actual Income'!I29,IF($B$1=$AQ$6,'Input Form - Actual Income'!I5+'Input Form - Actual Income'!I7+'Input Form - Actual Income'!I15+'Input Form - Actual Income'!I16,IF($B$1=$AQ$7,0,IF($B$1=$AQ$8,'Input Form - Actual Income'!I8+'Input Form - Actual Income'!I9+'Input Form - Actual Income'!I20,IF($B$1=$AQ$9,'Input Form - Actual Income'!I18+'Input Form - Actual Income'!I24+'Input Form - Actual Income'!I282,0))))))))</f>
        <v>0</v>
      </c>
      <c r="W28" s="198">
        <f>IF($B$1=$AQ$2,'Input Form - Actual Income'!J19,IF($B$1=$AQ$3,'Input Form - Actual Income'!J6+'Input Form - Actual Income'!J13+'Input Form - Actual Income'!J14+'Input Form - Actual Income'!J21+'Input Form - Actual Income'!J22+'Input Form - Actual Income'!J10,IF($B$1=$AQ$4,0,IF($B$1=$AQ$5,'Input Form - Actual Income'!J11+'Input Form - Actual Income'!J29,IF($B$1=$AQ$6,'Input Form - Actual Income'!J5+'Input Form - Actual Income'!J7+'Input Form - Actual Income'!J15+'Input Form - Actual Income'!J16,IF($B$1=$AQ$7,0,IF($B$1=$AQ$8,'Input Form - Actual Income'!J8+'Input Form - Actual Income'!J9+'Input Form - Actual Income'!J20,IF($B$1=$AQ$9,'Input Form - Actual Income'!J18+'Input Form - Actual Income'!J24+'Input Form - Actual Income'!J282,0))))))))</f>
        <v>0</v>
      </c>
      <c r="X28" s="198">
        <f>IF($B$1=$AQ$2,'Input Form - Actual Income'!K19,IF($B$1=$AQ$3,'Input Form - Actual Income'!K6+'Input Form - Actual Income'!K13+'Input Form - Actual Income'!K14+'Input Form - Actual Income'!K21+'Input Form - Actual Income'!K22+'Input Form - Actual Income'!K10,IF($B$1=$AQ$4,0,IF($B$1=$AQ$5,'Input Form - Actual Income'!K11+'Input Form - Actual Income'!K29,IF($B$1=$AQ$6,'Input Form - Actual Income'!K5+'Input Form - Actual Income'!K7+'Input Form - Actual Income'!K15+'Input Form - Actual Income'!K16,IF($B$1=$AQ$7,0,IF($B$1=$AQ$8,'Input Form - Actual Income'!K8+'Input Form - Actual Income'!K9+'Input Form - Actual Income'!K20,IF($B$1=$AQ$9,'Input Form - Actual Income'!K18+'Input Form - Actual Income'!K24+'Input Form - Actual Income'!K282,0))))))))</f>
        <v>0</v>
      </c>
      <c r="Y28" s="198">
        <f>IF($B$1=$AQ$2,'Input Form - Actual Income'!L19,IF($B$1=$AQ$3,'Input Form - Actual Income'!L6+'Input Form - Actual Income'!L13+'Input Form - Actual Income'!L14+'Input Form - Actual Income'!L21+'Input Form - Actual Income'!L22+'Input Form - Actual Income'!L10,IF($B$1=$AQ$4,0,IF($B$1=$AQ$5,'Input Form - Actual Income'!L11+'Input Form - Actual Income'!L29,IF($B$1=$AQ$6,'Input Form - Actual Income'!L5+'Input Form - Actual Income'!L7+'Input Form - Actual Income'!L15+'Input Form - Actual Income'!L16,IF($B$1=$AQ$7,0,IF($B$1=$AQ$8,'Input Form - Actual Income'!L8+'Input Form - Actual Income'!L9+'Input Form - Actual Income'!L20,IF($B$1=$AQ$9,'Input Form - Actual Income'!L18+'Input Form - Actual Income'!L24+'Input Form - Actual Income'!L282,0))))))))</f>
        <v>0</v>
      </c>
      <c r="Z28" s="198">
        <f>IF($B$1=$AQ$2,'Input Form - Actual Income'!M19,IF($B$1=$AQ$3,'Input Form - Actual Income'!M6+'Input Form - Actual Income'!M13+'Input Form - Actual Income'!M14+'Input Form - Actual Income'!M21+'Input Form - Actual Income'!M22+'Input Form - Actual Income'!M10,IF($B$1=$AQ$4,0,IF($B$1=$AQ$5,'Input Form - Actual Income'!M11+'Input Form - Actual Income'!M29,IF($B$1=$AQ$6,'Input Form - Actual Income'!M5+'Input Form - Actual Income'!M7+'Input Form - Actual Income'!M15+'Input Form - Actual Income'!M16,IF($B$1=$AQ$7,0,IF($B$1=$AQ$8,'Input Form - Actual Income'!M8+'Input Form - Actual Income'!M9+'Input Form - Actual Income'!M20,IF($B$1=$AQ$9,'Input Form - Actual Income'!M18+'Input Form - Actual Income'!M24+'Input Form - Actual Income'!M282,0))))))))</f>
        <v>0</v>
      </c>
      <c r="AA28" s="198">
        <f>IF($B$1=$AQ$2,'Input Form - Actual Income'!N19,IF($B$1=$AQ$3,'Input Form - Actual Income'!N6+'Input Form - Actual Income'!N13+'Input Form - Actual Income'!N14+'Input Form - Actual Income'!N21+'Input Form - Actual Income'!N22+'Input Form - Actual Income'!N10,IF($B$1=$AQ$4,0,IF($B$1=$AQ$5,'Input Form - Actual Income'!N11+'Input Form - Actual Income'!N29,IF($B$1=$AQ$6,'Input Form - Actual Income'!N5+'Input Form - Actual Income'!N7+'Input Form - Actual Income'!N15+'Input Form - Actual Income'!N16,IF($B$1=$AQ$7,0,IF($B$1=$AQ$8,'Input Form - Actual Income'!N8+'Input Form - Actual Income'!N9+'Input Form - Actual Income'!N20,IF($B$1=$AQ$9,'Input Form - Actual Income'!N18+'Input Form - Actual Income'!N24+'Input Form - Actual Income'!N282,0))))))))</f>
        <v>0</v>
      </c>
      <c r="AB28" s="145"/>
      <c r="AC28" s="145" t="s">
        <v>110</v>
      </c>
      <c r="AQ28" s="145"/>
      <c r="AR28" s="145"/>
      <c r="AS28" s="144"/>
      <c r="AT28" s="144"/>
      <c r="AU28" s="144"/>
      <c r="AV28" s="144"/>
      <c r="AW28" s="144"/>
      <c r="AX28" s="144"/>
      <c r="AY28" s="144"/>
      <c r="AZ28" s="144"/>
      <c r="BA28" s="144"/>
      <c r="BB28" s="181"/>
      <c r="BC28" s="181"/>
      <c r="BD28" s="181"/>
      <c r="BE28" s="181"/>
      <c r="BF28" s="181"/>
      <c r="BG28" s="181"/>
      <c r="BH28" s="181"/>
      <c r="BI28" s="181"/>
      <c r="BJ28" s="181"/>
      <c r="BK28" s="181"/>
      <c r="BL28" s="181"/>
      <c r="BM28" s="181"/>
      <c r="BN28" s="181"/>
      <c r="BO28" s="181"/>
      <c r="BP28" s="181"/>
      <c r="BQ28" s="181"/>
      <c r="BR28" s="181"/>
      <c r="BS28" s="181"/>
      <c r="BT28" s="181"/>
      <c r="BU28" s="181"/>
      <c r="BV28" s="181"/>
      <c r="BW28" s="181"/>
      <c r="BX28" s="181"/>
      <c r="BY28" s="181"/>
      <c r="BZ28" s="181"/>
      <c r="CA28" s="181"/>
      <c r="CB28" s="181"/>
      <c r="CC28" s="181"/>
      <c r="CD28" s="181"/>
    </row>
    <row r="29" spans="1:82" s="5" customFormat="1" ht="15" hidden="1" x14ac:dyDescent="0.2">
      <c r="A29" s="145"/>
      <c r="B29" s="145"/>
      <c r="C29" s="198">
        <f>IF($B$1=$AQ$11,'Input Form - Budgets Income'!C28,IF($B$1=$AQ$10,'Input Form - Budgets Income'!C27,IF($B$1=$AQ$12,'Input Form - Budgets Income'!C12+'Input Form - Budgets Income'!C17+'Input Form - Budgets Income'!C23+'Input Form - Budgets Income'!C25,IF($B$1=$AQ$13,'Input Form - Budgets Income'!C35+'Input Form - Budgets Income'!C36,IF($B$1=$AQ$14,'Input Form - Budgets Income'!C32+'Input Form - Budgets Income'!C33+'Input Form - Budgets Income'!C34,IF($B$1=$AQ$15,'Input Form - Budgets Income'!C26+'Input Form - Budgets Income'!C31,0))))))</f>
        <v>0</v>
      </c>
      <c r="D29" s="198">
        <f>IF($B$1=$AQ$11,'Input Form - Budgets Income'!D28,IF($B$1=$AQ$10,'Input Form - Budgets Income'!D27,IF($B$1=$AQ$12,'Input Form - Budgets Income'!D12+'Input Form - Budgets Income'!D17+'Input Form - Budgets Income'!D23+'Input Form - Budgets Income'!D25,IF($B$1=$AQ$13,'Input Form - Budgets Income'!D35+'Input Form - Budgets Income'!D36,IF($B$1=$AQ$14,'Input Form - Budgets Income'!D32+'Input Form - Budgets Income'!D33+'Input Form - Budgets Income'!D34,IF($B$1=$AQ$15,'Input Form - Budgets Income'!D26+'Input Form - Budgets Income'!D31,0))))))</f>
        <v>0</v>
      </c>
      <c r="E29" s="198">
        <f>IF($B$1=$AQ$11,'Input Form - Budgets Income'!E28,IF($B$1=$AQ$10,'Input Form - Budgets Income'!E27,IF($B$1=$AQ$12,'Input Form - Budgets Income'!E12+'Input Form - Budgets Income'!E17+'Input Form - Budgets Income'!E23+'Input Form - Budgets Income'!E25,IF($B$1=$AQ$13,'Input Form - Budgets Income'!E35+'Input Form - Budgets Income'!E36,IF($B$1=$AQ$14,'Input Form - Budgets Income'!E32+'Input Form - Budgets Income'!E33+'Input Form - Budgets Income'!E34,IF($B$1=$AQ$15,'Input Form - Budgets Income'!E26+'Input Form - Budgets Income'!E31,0))))))</f>
        <v>0</v>
      </c>
      <c r="F29" s="198">
        <f>IF($B$1=$AQ$11,'Input Form - Budgets Income'!F28,IF($B$1=$AQ$10,'Input Form - Budgets Income'!F27,IF($B$1=$AQ$12,'Input Form - Budgets Income'!F12+'Input Form - Budgets Income'!F17+'Input Form - Budgets Income'!F23+'Input Form - Budgets Income'!F25,IF($B$1=$AQ$13,'Input Form - Budgets Income'!F35+'Input Form - Budgets Income'!F36,IF($B$1=$AQ$14,'Input Form - Budgets Income'!F32+'Input Form - Budgets Income'!F33+'Input Form - Budgets Income'!F34,IF($B$1=$AQ$15,'Input Form - Budgets Income'!F26+'Input Form - Budgets Income'!F31,0))))))</f>
        <v>0</v>
      </c>
      <c r="G29" s="198">
        <f>IF($B$1=$AQ$11,'Input Form - Budgets Income'!G28,IF($B$1=$AQ$10,'Input Form - Budgets Income'!G27,IF($B$1=$AQ$12,'Input Form - Budgets Income'!G12+'Input Form - Budgets Income'!G17+'Input Form - Budgets Income'!G23+'Input Form - Budgets Income'!G25,IF($B$1=$AQ$13,'Input Form - Budgets Income'!G35+'Input Form - Budgets Income'!G36,IF($B$1=$AQ$14,'Input Form - Budgets Income'!G32+'Input Form - Budgets Income'!G33+'Input Form - Budgets Income'!G34,IF($B$1=$AQ$15,'Input Form - Budgets Income'!G26+'Input Form - Budgets Income'!G31,0))))))</f>
        <v>0</v>
      </c>
      <c r="H29" s="198">
        <f>IF($B$1=$AQ$11,'Input Form - Budgets Income'!H28,IF($B$1=$AQ$10,'Input Form - Budgets Income'!H27,IF($B$1=$AQ$12,'Input Form - Budgets Income'!H12+'Input Form - Budgets Income'!H17+'Input Form - Budgets Income'!H23+'Input Form - Budgets Income'!H25,IF($B$1=$AQ$13,'Input Form - Budgets Income'!H35+'Input Form - Budgets Income'!H36,IF($B$1=$AQ$14,'Input Form - Budgets Income'!H32+'Input Form - Budgets Income'!H33+'Input Form - Budgets Income'!H34,IF($B$1=$AQ$15,'Input Form - Budgets Income'!H26+'Input Form - Budgets Income'!H31,0))))))</f>
        <v>0</v>
      </c>
      <c r="I29" s="259">
        <f>IF($B$1=$AQ$11,'Input Form - Budgets Income'!I28,IF($B$1=$AQ$10,'Input Form - Budgets Income'!I27,IF($B$1=$AQ$12,'Input Form - Budgets Income'!I12+'Input Form - Budgets Income'!I17+'Input Form - Budgets Income'!I23+'Input Form - Budgets Income'!I25,IF($B$1=$AQ$13,'Input Form - Budgets Income'!I35+'Input Form - Budgets Income'!I36,IF($B$1=$AQ$14,'Input Form - Budgets Income'!I32+'Input Form - Budgets Income'!I33+'Input Form - Budgets Income'!I34,IF($B$1=$AQ$15,'Input Form - Budgets Income'!I26+'Input Form - Budgets Income'!I31,0))))))</f>
        <v>0</v>
      </c>
      <c r="J29" s="198">
        <f>IF($B$1=$AQ$11,'Input Form - Budgets Income'!J28,IF($B$1=$AQ$10,'Input Form - Budgets Income'!J27,IF($B$1=$AQ$12,'Input Form - Budgets Income'!J12+'Input Form - Budgets Income'!J17+'Input Form - Budgets Income'!J23+'Input Form - Budgets Income'!J25,IF($B$1=$AQ$13,'Input Form - Budgets Income'!J35+'Input Form - Budgets Income'!J36,IF($B$1=$AQ$14,'Input Form - Budgets Income'!J32+'Input Form - Budgets Income'!J33+'Input Form - Budgets Income'!J34,IF($B$1=$AQ$15,'Input Form - Budgets Income'!J26+'Input Form - Budgets Income'!J31,0))))))</f>
        <v>0</v>
      </c>
      <c r="K29" s="198">
        <f>IF($B$1=$AQ$11,'Input Form - Budgets Income'!K28,IF($B$1=$AQ$10,'Input Form - Budgets Income'!K27,IF($B$1=$AQ$12,'Input Form - Budgets Income'!K12+'Input Form - Budgets Income'!K17+'Input Form - Budgets Income'!K23+'Input Form - Budgets Income'!K25,IF($B$1=$AQ$13,'Input Form - Budgets Income'!K35+'Input Form - Budgets Income'!K36,IF($B$1=$AQ$14,'Input Form - Budgets Income'!K32+'Input Form - Budgets Income'!K33+'Input Form - Budgets Income'!K34,IF($B$1=$AQ$15,'Input Form - Budgets Income'!K26+'Input Form - Budgets Income'!K31,0))))))</f>
        <v>0</v>
      </c>
      <c r="L29" s="198">
        <f>IF($B$1=$AQ$11,'Input Form - Budgets Income'!L28,IF($B$1=$AQ$10,'Input Form - Budgets Income'!L27,IF($B$1=$AQ$12,'Input Form - Budgets Income'!L12+'Input Form - Budgets Income'!L17+'Input Form - Budgets Income'!L23+'Input Form - Budgets Income'!L25,IF($B$1=$AQ$13,'Input Form - Budgets Income'!L35+'Input Form - Budgets Income'!L36,IF($B$1=$AQ$14,'Input Form - Budgets Income'!L32+'Input Form - Budgets Income'!L33+'Input Form - Budgets Income'!L34,IF($B$1=$AQ$15,'Input Form - Budgets Income'!L26+'Input Form - Budgets Income'!L31,0))))))</f>
        <v>0</v>
      </c>
      <c r="M29" s="198">
        <f>IF($B$1=$AQ$11,'Input Form - Budgets Income'!M28,IF($B$1=$AQ$10,'Input Form - Budgets Income'!M27,IF($B$1=$AQ$12,'Input Form - Budgets Income'!M12+'Input Form - Budgets Income'!M17+'Input Form - Budgets Income'!M23+'Input Form - Budgets Income'!M25,IF($B$1=$AQ$13,'Input Form - Budgets Income'!M35+'Input Form - Budgets Income'!M36,IF($B$1=$AQ$14,'Input Form - Budgets Income'!M32+'Input Form - Budgets Income'!M33+'Input Form - Budgets Income'!M34,IF($B$1=$AQ$15,'Input Form - Budgets Income'!M26+'Input Form - Budgets Income'!M31,0))))))</f>
        <v>0</v>
      </c>
      <c r="N29" s="198">
        <f>IF($B$1=$AQ$11,'Input Form - Budgets Income'!N28,IF($B$1=$AQ$10,'Input Form - Budgets Income'!N27,IF($B$1=$AQ$12,'Input Form - Budgets Income'!N12+'Input Form - Budgets Income'!N17+'Input Form - Budgets Income'!N23+'Input Form - Budgets Income'!N25,IF($B$1=$AQ$13,'Input Form - Budgets Income'!N35+'Input Form - Budgets Income'!N36,IF($B$1=$AQ$14,'Input Form - Budgets Income'!N32+'Input Form - Budgets Income'!N33+'Input Form - Budgets Income'!N34,IF($B$1=$AQ$15,'Input Form - Budgets Income'!N26+'Input Form - Budgets Income'!N31,0))))))</f>
        <v>0</v>
      </c>
      <c r="O29" s="199"/>
      <c r="P29" s="198">
        <f>IF($B$1=$AQ$11,'Input Form - Actual Income'!C28,IF($B$1=$AQ$12,'Input Form - Actual Income'!C12+'Input Form - Actual Income'!C17+'Input Form - Actual Income'!C23+'Input Form - Actual Income'!C25,IF($B$1=$AQ$13,'Input Form - Actual Income'!C35+'Input Form - Actual Income'!C36,IF($B$1=$AQ$14,'Input Form - Actual Income'!C32+'Input Form - Actual Income'!C33+'Input Form - Actual Income'!C34,IF($B$1=$AQ$15,'Input Form - Actual Income'!C26+'Input Form - Actual Income'!C31,0)))))</f>
        <v>0</v>
      </c>
      <c r="Q29" s="198">
        <f>IF($B$1=$AQ$11,'Input Form - Actual Income'!D28,IF($B$1=$AQ$10,'Input Form - Actual Income'!D27,IF($B$1=$AQ$12,'Input Form - Actual Income'!D12+'Input Form - Actual Income'!D17+'Input Form - Actual Income'!D23+'Input Form - Actual Income'!D25,IF($B$1=$AQ$13,'Input Form - Actual Income'!D35+'Input Form - Actual Income'!D36,IF($B$1=$AQ$14,'Input Form - Actual Income'!D32+'Input Form - Actual Income'!D33+'Input Form - Actual Income'!D34,IF($B$1=$AQ$15,'Input Form - Actual Income'!D26+'Input Form - Actual Income'!D31,0))))))</f>
        <v>0</v>
      </c>
      <c r="R29" s="198">
        <f>IF($B$1=$AQ$11,'Input Form - Actual Income'!E28,IF($B$1=$AQ$10,'Input Form - Actual Income'!E27,IF($B$1=$AQ$12,'Input Form - Actual Income'!E12+'Input Form - Actual Income'!E17+'Input Form - Actual Income'!E23+'Input Form - Actual Income'!E25,IF($B$1=$AQ$13,'Input Form - Actual Income'!E35+'Input Form - Actual Income'!E36,IF($B$1=$AQ$14,'Input Form - Actual Income'!E32+'Input Form - Actual Income'!E33+'Input Form - Actual Income'!E34,IF($B$1=$AQ$15,'Input Form - Actual Income'!E26+'Input Form - Actual Income'!E31,0))))))</f>
        <v>0</v>
      </c>
      <c r="S29" s="198">
        <f>IF($B$1=$AQ$11,'Input Form - Actual Income'!F28,IF($B$1=$AQ$10,'Input Form - Actual Income'!F27,IF($B$1=$AQ$12,'Input Form - Actual Income'!F12+'Input Form - Actual Income'!F17+'Input Form - Actual Income'!F23+'Input Form - Actual Income'!F25,IF($B$1=$AQ$13,'Input Form - Actual Income'!F35+'Input Form - Actual Income'!F36,IF($B$1=$AQ$14,'Input Form - Actual Income'!F32+'Input Form - Actual Income'!F33+'Input Form - Actual Income'!F34,IF($B$1=$AQ$15,'Input Form - Actual Income'!F26+'Input Form - Actual Income'!F31,0))))))</f>
        <v>0</v>
      </c>
      <c r="T29" s="198">
        <f>IF($B$1=$AQ$11,'Input Form - Actual Income'!G28,IF($B$1=$AQ$10,'Input Form - Actual Income'!G27,IF($B$1=$AQ$12,'Input Form - Actual Income'!G12+'Input Form - Actual Income'!G17+'Input Form - Actual Income'!G23+'Input Form - Actual Income'!G25,IF($B$1=$AQ$13,'Input Form - Actual Income'!G35+'Input Form - Actual Income'!G36,IF($B$1=$AQ$14,'Input Form - Actual Income'!G32+'Input Form - Actual Income'!G33+'Input Form - Actual Income'!G34,IF($B$1=$AQ$15,'Input Form - Actual Income'!G26+'Input Form - Actual Income'!G31,0))))))</f>
        <v>0</v>
      </c>
      <c r="U29" s="198">
        <f>IF($B$1=$AQ$11,'Input Form - Actual Income'!H28,IF($B$1=$AQ$10,'Input Form - Actual Income'!H27,IF($B$1=$AQ$12,'Input Form - Actual Income'!H12+'Input Form - Actual Income'!H17+'Input Form - Actual Income'!H23+'Input Form - Actual Income'!H25,IF($B$1=$AQ$13,'Input Form - Actual Income'!H35+'Input Form - Actual Income'!H36,IF($B$1=$AQ$14,'Input Form - Actual Income'!H32+'Input Form - Actual Income'!H33+'Input Form - Actual Income'!H34,IF($B$1=$AQ$15,'Input Form - Actual Income'!H26+'Input Form - Actual Income'!H31,0))))))</f>
        <v>0</v>
      </c>
      <c r="V29" s="198">
        <f>IF($B$1=$AQ$11,'Input Form - Actual Income'!I28,IF($B$1=$AQ$10,'Input Form - Actual Income'!I27,IF($B$1=$AQ$12,'Input Form - Actual Income'!I12+'Input Form - Actual Income'!I17+'Input Form - Actual Income'!I23+'Input Form - Actual Income'!I25,IF($B$1=$AQ$13,'Input Form - Actual Income'!I35+'Input Form - Actual Income'!I36,IF($B$1=$AQ$14,'Input Form - Actual Income'!I32+'Input Form - Actual Income'!I33+'Input Form - Actual Income'!I34,IF($B$1=$AQ$15,'Input Form - Actual Income'!I26+'Input Form - Actual Income'!I31,0))))))</f>
        <v>0</v>
      </c>
      <c r="W29" s="198">
        <f>IF($B$1=$AQ$11,'Input Form - Actual Income'!J28,IF($B$1=$AQ$10,'Input Form - Actual Income'!J27,IF($B$1=$AQ$12,'Input Form - Actual Income'!J12+'Input Form - Actual Income'!J17+'Input Form - Actual Income'!J23+'Input Form - Actual Income'!J25,IF($B$1=$AQ$13,'Input Form - Actual Income'!J35+'Input Form - Actual Income'!J36,IF($B$1=$AQ$14,'Input Form - Actual Income'!J32+'Input Form - Actual Income'!J33+'Input Form - Actual Income'!J34,IF($B$1=$AQ$15,'Input Form - Actual Income'!J26+'Input Form - Actual Income'!J31,0))))))</f>
        <v>0</v>
      </c>
      <c r="X29" s="198">
        <f>IF($B$1=$AQ$11,'Input Form - Actual Income'!K28,IF($B$1=$AQ$10,'Input Form - Actual Income'!K27,IF($B$1=$AQ$12,'Input Form - Actual Income'!K12+'Input Form - Actual Income'!K17+'Input Form - Actual Income'!K23+'Input Form - Actual Income'!K25,IF($B$1=$AQ$13,'Input Form - Actual Income'!K35+'Input Form - Actual Income'!K36,IF($B$1=$AQ$14,'Input Form - Actual Income'!K32+'Input Form - Actual Income'!K33+'Input Form - Actual Income'!K34,IF($B$1=$AQ$15,'Input Form - Actual Income'!K26+'Input Form - Actual Income'!K31,0))))))</f>
        <v>0</v>
      </c>
      <c r="Y29" s="198">
        <f>IF($B$1=$AQ$11,'Input Form - Actual Income'!L28,IF($B$1=$AQ$10,'Input Form - Actual Income'!L27,IF($B$1=$AQ$12,'Input Form - Actual Income'!L12+'Input Form - Actual Income'!L17+'Input Form - Actual Income'!L23+'Input Form - Actual Income'!L25,IF($B$1=$AQ$13,'Input Form - Actual Income'!L35+'Input Form - Actual Income'!L36,IF($B$1=$AQ$14,'Input Form - Actual Income'!L32+'Input Form - Actual Income'!L33+'Input Form - Actual Income'!L34,IF($B$1=$AQ$15,'Input Form - Actual Income'!L26+'Input Form - Actual Income'!L31,0))))))</f>
        <v>0</v>
      </c>
      <c r="Z29" s="198">
        <f>IF($B$1=$AQ$11,'Input Form - Actual Income'!M28,IF($B$1=$AQ$10,'Input Form - Actual Income'!M27,IF($B$1=$AQ$12,'Input Form - Actual Income'!M12+'Input Form - Actual Income'!M17+'Input Form - Actual Income'!M23+'Input Form - Actual Income'!M25,IF($B$1=$AQ$13,'Input Form - Actual Income'!M35+'Input Form - Actual Income'!M36,IF($B$1=$AQ$14,'Input Form - Actual Income'!M32+'Input Form - Actual Income'!M33+'Input Form - Actual Income'!M34,IF($B$1=$AQ$15,'Input Form - Actual Income'!M26+'Input Form - Actual Income'!M31,0))))))</f>
        <v>0</v>
      </c>
      <c r="AA29" s="198">
        <f>IF($B$1=$AQ$11,'Input Form - Actual Income'!N28,IF($B$1=$AQ$10,'Input Form - Actual Income'!N27,IF($B$1=$AQ$12,'Input Form - Actual Income'!N12+'Input Form - Actual Income'!N17+'Input Form - Actual Income'!N23+'Input Form - Actual Income'!N25,IF($B$1=$AQ$13,'Input Form - Actual Income'!N35+'Input Form - Actual Income'!N36,IF($B$1=$AQ$14,'Input Form - Actual Income'!N32+'Input Form - Actual Income'!N33+'Input Form - Actual Income'!N34,IF($B$1=$AQ$15,'Input Form - Actual Income'!N26+'Input Form - Actual Income'!N31,0))))))</f>
        <v>0</v>
      </c>
      <c r="AB29" s="145"/>
      <c r="AC29" s="145"/>
      <c r="AQ29" s="145"/>
      <c r="AR29" s="145"/>
      <c r="AS29" s="144"/>
      <c r="AT29" s="144"/>
      <c r="AU29" s="144"/>
      <c r="AV29" s="144"/>
      <c r="AW29" s="144"/>
      <c r="AX29" s="144"/>
      <c r="AY29" s="144"/>
      <c r="AZ29" s="144"/>
      <c r="BA29" s="144"/>
      <c r="BB29" s="181"/>
      <c r="BC29" s="181"/>
      <c r="BD29" s="181"/>
      <c r="BE29" s="181"/>
      <c r="BF29" s="181"/>
      <c r="BG29" s="181"/>
      <c r="BH29" s="181"/>
      <c r="BI29" s="181"/>
      <c r="BJ29" s="181"/>
      <c r="BK29" s="181"/>
      <c r="BL29" s="181"/>
      <c r="BM29" s="181"/>
      <c r="BN29" s="181"/>
      <c r="BO29" s="181"/>
      <c r="BP29" s="181"/>
      <c r="BQ29" s="181"/>
      <c r="BR29" s="181"/>
      <c r="BS29" s="181"/>
      <c r="BT29" s="181"/>
      <c r="BU29" s="181"/>
      <c r="BV29" s="181"/>
      <c r="BW29" s="181"/>
      <c r="BX29" s="181"/>
      <c r="BY29" s="181"/>
      <c r="BZ29" s="181"/>
      <c r="CA29" s="181"/>
      <c r="CB29" s="181"/>
      <c r="CC29" s="181"/>
      <c r="CD29" s="181"/>
    </row>
    <row r="30" spans="1:82" s="5" customFormat="1" ht="15" hidden="1" x14ac:dyDescent="0.2">
      <c r="A30" s="145"/>
      <c r="B30" s="145"/>
      <c r="C30" s="198"/>
      <c r="D30" s="198"/>
      <c r="E30" s="198"/>
      <c r="F30" s="198"/>
      <c r="G30" s="198"/>
      <c r="H30" s="198"/>
      <c r="I30" s="259"/>
      <c r="J30" s="198"/>
      <c r="K30" s="198"/>
      <c r="L30" s="198"/>
      <c r="M30" s="198"/>
      <c r="N30" s="198"/>
      <c r="O30" s="199"/>
      <c r="P30" s="198"/>
      <c r="Q30" s="198"/>
      <c r="R30" s="198"/>
      <c r="S30" s="198"/>
      <c r="T30" s="198"/>
      <c r="U30" s="198"/>
      <c r="V30" s="198"/>
      <c r="W30" s="198"/>
      <c r="X30" s="198"/>
      <c r="Y30" s="198"/>
      <c r="Z30" s="198"/>
      <c r="AA30" s="198"/>
      <c r="AB30" s="145"/>
      <c r="AC30" s="145"/>
      <c r="AQ30" s="145"/>
      <c r="AR30" s="145"/>
      <c r="AS30" s="144"/>
      <c r="AT30" s="144"/>
      <c r="AU30" s="144"/>
      <c r="AV30" s="144"/>
      <c r="AW30" s="144"/>
      <c r="AX30" s="144"/>
      <c r="AY30" s="144"/>
      <c r="AZ30" s="144"/>
      <c r="BA30" s="144"/>
      <c r="BB30" s="181"/>
      <c r="BC30" s="181"/>
      <c r="BD30" s="181"/>
      <c r="BE30" s="181"/>
      <c r="BF30" s="181"/>
      <c r="BG30" s="181"/>
      <c r="BH30" s="181"/>
      <c r="BI30" s="181"/>
      <c r="BJ30" s="181"/>
      <c r="BK30" s="181"/>
      <c r="BL30" s="181"/>
      <c r="BM30" s="181"/>
      <c r="BN30" s="181"/>
      <c r="BO30" s="181"/>
      <c r="BP30" s="181"/>
      <c r="BQ30" s="181"/>
      <c r="BR30" s="181"/>
      <c r="BS30" s="181"/>
      <c r="BT30" s="181"/>
      <c r="BU30" s="181"/>
      <c r="BV30" s="181"/>
      <c r="BW30" s="181"/>
      <c r="BX30" s="181"/>
      <c r="BY30" s="181"/>
      <c r="BZ30" s="181"/>
      <c r="CA30" s="181"/>
      <c r="CB30" s="181"/>
      <c r="CC30" s="181"/>
      <c r="CD30" s="181"/>
    </row>
    <row r="31" spans="1:82" s="5" customFormat="1" ht="15" hidden="1" x14ac:dyDescent="0.2">
      <c r="A31" s="145"/>
      <c r="B31" s="145"/>
      <c r="C31" s="199"/>
      <c r="D31" s="199"/>
      <c r="E31" s="199"/>
      <c r="F31" s="199"/>
      <c r="G31" s="199"/>
      <c r="H31" s="199"/>
      <c r="I31" s="260"/>
      <c r="J31" s="199"/>
      <c r="K31" s="199"/>
      <c r="L31" s="199"/>
      <c r="M31" s="199"/>
      <c r="N31" s="199"/>
      <c r="O31" s="199"/>
      <c r="P31" s="199"/>
      <c r="Q31" s="199"/>
      <c r="R31" s="199"/>
      <c r="S31" s="199"/>
      <c r="T31" s="199"/>
      <c r="U31" s="199"/>
      <c r="V31" s="199"/>
      <c r="W31" s="199"/>
      <c r="X31" s="199"/>
      <c r="Y31" s="199"/>
      <c r="Z31" s="199"/>
      <c r="AA31" s="199"/>
      <c r="AB31" s="145"/>
      <c r="AC31" s="145"/>
      <c r="AQ31" s="145"/>
      <c r="AR31" s="145"/>
      <c r="AS31" s="144"/>
      <c r="AT31" s="144"/>
      <c r="AU31" s="144"/>
      <c r="AV31" s="144"/>
      <c r="AW31" s="144"/>
      <c r="AX31" s="144"/>
      <c r="AY31" s="144"/>
      <c r="AZ31" s="144"/>
      <c r="BA31" s="144"/>
      <c r="BB31" s="181"/>
      <c r="BC31" s="181"/>
      <c r="BD31" s="181"/>
      <c r="BE31" s="181"/>
      <c r="BF31" s="181"/>
      <c r="BG31" s="181"/>
      <c r="BH31" s="181"/>
      <c r="BI31" s="181"/>
      <c r="BJ31" s="181"/>
      <c r="BK31" s="181"/>
      <c r="BL31" s="181"/>
      <c r="BM31" s="181"/>
      <c r="BN31" s="181"/>
      <c r="BO31" s="181"/>
      <c r="BP31" s="181"/>
      <c r="BQ31" s="181"/>
      <c r="BR31" s="181"/>
      <c r="BS31" s="181"/>
      <c r="BT31" s="181"/>
      <c r="BU31" s="181"/>
      <c r="BV31" s="181"/>
      <c r="BW31" s="181"/>
      <c r="BX31" s="181"/>
      <c r="BY31" s="181"/>
      <c r="BZ31" s="181"/>
      <c r="CA31" s="181"/>
      <c r="CB31" s="181"/>
      <c r="CC31" s="181"/>
      <c r="CD31" s="181"/>
    </row>
    <row r="32" spans="1:82" s="5" customFormat="1" ht="15" hidden="1" x14ac:dyDescent="0.2">
      <c r="A32" s="145" t="s">
        <v>113</v>
      </c>
      <c r="B32" s="145"/>
      <c r="C32" s="198">
        <f>IF($B$1=$AQ$2,'Input Form Budgets Capital'!C19,IF($B$1=$AQ$3,'Input Form Budgets Capital'!C6+'Input Form Budgets Capital'!C13+'Input Form Budgets Capital'!C14+'Input Form Budgets Capital'!C21+'Input Form Budgets Capital'!C22+'Input Form Budgets Capital'!C10,IF($B$1=$AQ$4,0,IF($B$1=$AQ$5,'Input Form Budgets Capital'!C11+'Input Form Budgets Capital'!C29,IF($B$1=$AQ$6,'Input Form Budgets Capital'!C5+'Input Form Budgets Capital'!C7+'Input Form Budgets Capital'!C15+'Input Form Budgets Capital'!C16,IF($B$1=$AQ$7,0,IF($B$1=$AQ$8,'Input Form Budgets Capital'!C8+'Input Form Budgets Capital'!C9+'Input Form Budgets Capital'!C20,IF($B$1=$AQ$9,'Input Form Budgets Capital'!C18+'Input Form Budgets Capital'!C24+'Input Form Budgets Capital'!C282,0))))))))</f>
        <v>0</v>
      </c>
      <c r="D32" s="198">
        <f>IF($B$1=$AQ$2,'Input Form Budgets Capital'!D19,IF($B$1=$AQ$3,'Input Form Budgets Capital'!D6+'Input Form Budgets Capital'!D13+'Input Form Budgets Capital'!D14+'Input Form Budgets Capital'!D21+'Input Form Budgets Capital'!D10,IF($B$1=$AQ$4,0,IF($B$1=$AQ$5,'Input Form Budgets Capital'!D11+'Input Form Budgets Capital'!D29,IF($B$1=$AQ$6,'Input Form Budgets Capital'!D5+'Input Form Budgets Capital'!D7+'Input Form Budgets Capital'!D15+'Input Form Budgets Capital'!D16,IF($B$1=$AQ$7,0,IF($B$1=$AQ$8,'Input Form Budgets Capital'!D8+'Input Form Budgets Capital'!D9+'Input Form Budgets Capital'!D20,IF($B$1=$AQ$9,'Input Form Budgets Capital'!D18+'Input Form Budgets Capital'!D24+'Input Form Budgets Capital'!D282,0))))))))</f>
        <v>0</v>
      </c>
      <c r="E32" s="198">
        <f>IF($B$1=$AQ$2,'Input Form Budgets Capital'!E19,IF($B$1=$AQ$3,'Input Form Budgets Capital'!E6+'Input Form Budgets Capital'!E13+'Input Form Budgets Capital'!E14+'Input Form Budgets Capital'!E21+'Input Form Budgets Capital'!E10,IF($B$1=$AQ$4,0,IF($B$1=$AQ$5,'Input Form Budgets Capital'!E11+'Input Form Budgets Capital'!E29,IF($B$1=$AQ$6,'Input Form Budgets Capital'!E5+'Input Form Budgets Capital'!E7+'Input Form Budgets Capital'!E15+'Input Form Budgets Capital'!E16,IF($B$1=$AQ$7,0,IF($B$1=$AQ$8,'Input Form Budgets Capital'!E8+'Input Form Budgets Capital'!E9+'Input Form Budgets Capital'!E20,IF($B$1=$AQ$9,'Input Form Budgets Capital'!E18+'Input Form Budgets Capital'!E24+'Input Form Budgets Capital'!E282,0))))))))</f>
        <v>0</v>
      </c>
      <c r="F32" s="198">
        <f>IF($B$1=$AQ$2,'Input Form Budgets Capital'!F19,IF($B$1=$AQ$3,'Input Form Budgets Capital'!F6+'Input Form Budgets Capital'!F13+'Input Form Budgets Capital'!F14+'Input Form Budgets Capital'!F21+'Input Form Budgets Capital'!F10,IF($B$1=$AQ$4,0,IF($B$1=$AQ$5,'Input Form Budgets Capital'!F11+'Input Form Budgets Capital'!F29,IF($B$1=$AQ$6,'Input Form Budgets Capital'!F5+'Input Form Budgets Capital'!F7+'Input Form Budgets Capital'!F15+'Input Form Budgets Capital'!F16,IF($B$1=$AQ$7,0,IF($B$1=$AQ$8,'Input Form Budgets Capital'!F8+'Input Form Budgets Capital'!F9+'Input Form Budgets Capital'!F20,IF($B$1=$AQ$9,'Input Form Budgets Capital'!F18+'Input Form Budgets Capital'!F24+'Input Form Budgets Capital'!F282,0))))))))</f>
        <v>0</v>
      </c>
      <c r="G32" s="198">
        <f>IF($B$1=$AQ$2,'Input Form Budgets Capital'!G19,IF($B$1=$AQ$3,'Input Form Budgets Capital'!G6+'Input Form Budgets Capital'!G13+'Input Form Budgets Capital'!G14+'Input Form Budgets Capital'!G21+'Input Form Budgets Capital'!G10,IF($B$1=$AQ$4,0,IF($B$1=$AQ$5,'Input Form Budgets Capital'!G11+'Input Form Budgets Capital'!G29,IF($B$1=$AQ$6,'Input Form Budgets Capital'!G5+'Input Form Budgets Capital'!G7+'Input Form Budgets Capital'!G15+'Input Form Budgets Capital'!G16,IF($B$1=$AQ$7,0,IF($B$1=$AQ$8,'Input Form Budgets Capital'!G8+'Input Form Budgets Capital'!G9+'Input Form Budgets Capital'!G20,IF($B$1=$AQ$9,'Input Form Budgets Capital'!G18+'Input Form Budgets Capital'!G24+'Input Form Budgets Capital'!G282,0))))))))</f>
        <v>0</v>
      </c>
      <c r="H32" s="198">
        <f>IF($B$1=$AQ$2,'Input Form Budgets Capital'!H19,IF($B$1=$AQ$3,'Input Form Budgets Capital'!H6+'Input Form Budgets Capital'!H13+'Input Form Budgets Capital'!H14+'Input Form Budgets Capital'!H21+'Input Form Budgets Capital'!H10,IF($B$1=$AQ$4,0,IF($B$1=$AQ$5,'Input Form Budgets Capital'!H11+'Input Form Budgets Capital'!H29,IF($B$1=$AQ$6,'Input Form Budgets Capital'!H5+'Input Form Budgets Capital'!H7+'Input Form Budgets Capital'!H15+'Input Form Budgets Capital'!H16,IF($B$1=$AQ$7,0,IF($B$1=$AQ$8,'Input Form Budgets Capital'!H8+'Input Form Budgets Capital'!H9+'Input Form Budgets Capital'!H20,IF($B$1=$AQ$9,'Input Form Budgets Capital'!H18+'Input Form Budgets Capital'!H24+'Input Form Budgets Capital'!H282,0))))))))</f>
        <v>0</v>
      </c>
      <c r="I32" s="259">
        <f>IF($B$1=$AQ$2,'Input Form Budgets Capital'!I19,IF($B$1=$AQ$3,'Input Form Budgets Capital'!I6+'Input Form Budgets Capital'!I13+'Input Form Budgets Capital'!I14+'Input Form Budgets Capital'!I21+'Input Form Budgets Capital'!I10,IF($B$1=$AQ$4,0,IF($B$1=$AQ$5,'Input Form Budgets Capital'!I11+'Input Form Budgets Capital'!I29,IF($B$1=$AQ$6,'Input Form Budgets Capital'!I5+'Input Form Budgets Capital'!I7+'Input Form Budgets Capital'!I15+'Input Form Budgets Capital'!I16,IF($B$1=$AQ$7,0,IF($B$1=$AQ$8,'Input Form Budgets Capital'!I8+'Input Form Budgets Capital'!I9+'Input Form Budgets Capital'!I20,IF($B$1=$AQ$9,'Input Form Budgets Capital'!I18+'Input Form Budgets Capital'!I24+'Input Form Budgets Capital'!I282,0))))))))</f>
        <v>0</v>
      </c>
      <c r="J32" s="198">
        <f>IF($B$1=$AQ$2,'Input Form Budgets Capital'!J19,IF($B$1=$AQ$3,'Input Form Budgets Capital'!J6+'Input Form Budgets Capital'!J13+'Input Form Budgets Capital'!J14+'Input Form Budgets Capital'!J21+'Input Form Budgets Capital'!J10,IF($B$1=$AQ$4,0,IF($B$1=$AQ$5,'Input Form Budgets Capital'!J11+'Input Form Budgets Capital'!J29,IF($B$1=$AQ$6,'Input Form Budgets Capital'!J5+'Input Form Budgets Capital'!J7+'Input Form Budgets Capital'!J15+'Input Form Budgets Capital'!J16,IF($B$1=$AQ$7,0,IF($B$1=$AQ$8,'Input Form Budgets Capital'!J8+'Input Form Budgets Capital'!J9+'Input Form Budgets Capital'!J20,IF($B$1=$AQ$9,'Input Form Budgets Capital'!J18+'Input Form Budgets Capital'!J24+'Input Form Budgets Capital'!J282,0))))))))</f>
        <v>0</v>
      </c>
      <c r="K32" s="198">
        <f>IF($B$1=$AQ$2,'Input Form Budgets Capital'!K19,IF($B$1=$AQ$3,'Input Form Budgets Capital'!K6+'Input Form Budgets Capital'!K13+'Input Form Budgets Capital'!K14+'Input Form Budgets Capital'!K21+'Input Form Budgets Capital'!K10,IF($B$1=$AQ$4,0,IF($B$1=$AQ$5,'Input Form Budgets Capital'!K11+'Input Form Budgets Capital'!K29,IF($B$1=$AQ$6,'Input Form Budgets Capital'!K5+'Input Form Budgets Capital'!K7+'Input Form Budgets Capital'!K15+'Input Form Budgets Capital'!K16,IF($B$1=$AQ$7,0,IF($B$1=$AQ$8,'Input Form Budgets Capital'!K8+'Input Form Budgets Capital'!K9+'Input Form Budgets Capital'!K20,IF($B$1=$AQ$9,'Input Form Budgets Capital'!K18+'Input Form Budgets Capital'!K24+'Input Form Budgets Capital'!K282,0))))))))</f>
        <v>0</v>
      </c>
      <c r="L32" s="198">
        <f>IF($B$1=$AQ$2,'Input Form Budgets Capital'!L19,IF($B$1=$AQ$3,'Input Form Budgets Capital'!L6+'Input Form Budgets Capital'!L13+'Input Form Budgets Capital'!L14+'Input Form Budgets Capital'!L21+'Input Form Budgets Capital'!L10,IF($B$1=$AQ$4,0,IF($B$1=$AQ$5,'Input Form Budgets Capital'!L11+'Input Form Budgets Capital'!L29,IF($B$1=$AQ$6,'Input Form Budgets Capital'!L5+'Input Form Budgets Capital'!L7+'Input Form Budgets Capital'!L15+'Input Form Budgets Capital'!L16,IF($B$1=$AQ$7,0,IF($B$1=$AQ$8,'Input Form Budgets Capital'!L8+'Input Form Budgets Capital'!L9+'Input Form Budgets Capital'!L20,IF($B$1=$AQ$9,'Input Form Budgets Capital'!L18+'Input Form Budgets Capital'!L24+'Input Form Budgets Capital'!L282,0))))))))</f>
        <v>0</v>
      </c>
      <c r="M32" s="198">
        <f>IF($B$1=$AQ$2,'Input Form Budgets Capital'!M19,IF($B$1=$AQ$3,'Input Form Budgets Capital'!M6+'Input Form Budgets Capital'!M13+'Input Form Budgets Capital'!M14+'Input Form Budgets Capital'!M21+'Input Form Budgets Capital'!M10,IF($B$1=$AQ$4,0,IF($B$1=$AQ$5,'Input Form Budgets Capital'!M11+'Input Form Budgets Capital'!M29,IF($B$1=$AQ$6,'Input Form Budgets Capital'!M5+'Input Form Budgets Capital'!M7+'Input Form Budgets Capital'!M15+'Input Form Budgets Capital'!M16,IF($B$1=$AQ$7,0,IF($B$1=$AQ$8,'Input Form Budgets Capital'!M8+'Input Form Budgets Capital'!M9+'Input Form Budgets Capital'!M20,IF($B$1=$AQ$9,'Input Form Budgets Capital'!M18+'Input Form Budgets Capital'!M24+'Input Form Budgets Capital'!M282,0))))))))</f>
        <v>0</v>
      </c>
      <c r="N32" s="198">
        <f>IF($B$1=$AQ$2,'Input Form Budgets Capital'!N19,IF($B$1=$AQ$3,'Input Form Budgets Capital'!N6+'Input Form Budgets Capital'!N13+'Input Form Budgets Capital'!N14+'Input Form Budgets Capital'!N21+'Input Form Budgets Capital'!N10,IF($B$1=$AQ$4,0,IF($B$1=$AQ$5,'Input Form Budgets Capital'!N11+'Input Form Budgets Capital'!N29,IF($B$1=$AQ$6,'Input Form Budgets Capital'!N5+'Input Form Budgets Capital'!N7+'Input Form Budgets Capital'!N15+'Input Form Budgets Capital'!N16,IF($B$1=$AQ$7,0,IF($B$1=$AQ$8,'Input Form Budgets Capital'!N8+'Input Form Budgets Capital'!N9+'Input Form Budgets Capital'!N20,IF($B$1=$AQ$9,'Input Form Budgets Capital'!N18+'Input Form Budgets Capital'!N24+'Input Form Budgets Capital'!N282,0))))))))</f>
        <v>0</v>
      </c>
      <c r="O32" s="199"/>
      <c r="P32" s="198">
        <f>IF($B$1=$AQ$2,'Input Form - Actual Capital'!C19,IF($B$1=$AQ$3,'Input Form - Actual Capital'!C6+'Input Form - Actual Capital'!C13+'Input Form - Actual Capital'!C14+'Input Form - Actual Capital'!C21+'Input Form - Actual Capital'!C22+'Input Form - Actual Capital'!C10,IF($B$1=$AQ$4,0,IF($B$1=$AQ$5,'Input Form - Actual Capital'!C11+'Input Form - Actual Capital'!C29,IF($B$1=$AQ$6,'Input Form - Actual Capital'!C5+'Input Form - Actual Capital'!C7+'Input Form - Actual Capital'!C15+'Input Form - Actual Capital'!C16,IF($B$1=$AQ$7,0,IF($B$1=$AQ$8,'Input Form - Actual Capital'!C8+'Input Form - Actual Capital'!C9+'Input Form - Actual Capital'!C20,IF($B$1=$AQ$9,'Input Form - Actual Capital'!C18+'Input Form - Actual Capital'!C24+'Input Form - Actual Capital'!C282,0))))))))</f>
        <v>0</v>
      </c>
      <c r="Q32" s="198">
        <f>IF($B$1=$AQ$2,'Input Form - Actual Capital'!D19,IF($B$1=$AQ$3,'Input Form - Actual Capital'!D6+'Input Form - Actual Capital'!D13+'Input Form - Actual Capital'!D14+'Input Form - Actual Capital'!D21+'Input Form - Actual Capital'!D22+'Input Form - Actual Capital'!D10,IF($B$1=$AQ$4,0,IF($B$1=$AQ$5,'Input Form - Actual Capital'!D11+'Input Form - Actual Capital'!D29,IF($B$1=$AQ$6,'Input Form - Actual Capital'!D5+'Input Form - Actual Capital'!D7+'Input Form - Actual Capital'!D15+'Input Form - Actual Capital'!D16,IF($B$1=$AQ$7,0,IF($B$1=$AQ$8,'Input Form - Actual Capital'!D8+'Input Form - Actual Capital'!D9+'Input Form - Actual Capital'!D20,IF($B$1=$AQ$9,'Input Form - Actual Capital'!D18+'Input Form - Actual Capital'!D24+'Input Form - Actual Capital'!D282,0))))))))</f>
        <v>0</v>
      </c>
      <c r="R32" s="198">
        <f>IF($B$1=$AQ$2,'Input Form - Actual Capital'!E19,IF($B$1=$AQ$3,'Input Form - Actual Capital'!E6+'Input Form - Actual Capital'!E13+'Input Form - Actual Capital'!E14+'Input Form - Actual Capital'!E21+'Input Form - Actual Capital'!E22+'Input Form - Actual Capital'!E10,IF($B$1=$AQ$4,0,IF($B$1=$AQ$5,'Input Form - Actual Capital'!E11+'Input Form - Actual Capital'!E29,IF($B$1=$AQ$6,'Input Form - Actual Capital'!E5+'Input Form - Actual Capital'!E7+'Input Form - Actual Capital'!E15+'Input Form - Actual Capital'!E16,IF($B$1=$AQ$7,0,IF($B$1=$AQ$8,'Input Form - Actual Capital'!E8+'Input Form - Actual Capital'!E9+'Input Form - Actual Capital'!E20,IF($B$1=$AQ$9,'Input Form - Actual Capital'!E18+'Input Form - Actual Capital'!E24+'Input Form - Actual Capital'!E282,0))))))))</f>
        <v>0</v>
      </c>
      <c r="S32" s="198">
        <f>IF($B$1=$AQ$2,'Input Form - Actual Capital'!F19,IF($B$1=$AQ$3,'Input Form - Actual Capital'!F6+'Input Form - Actual Capital'!F13+'Input Form - Actual Capital'!F14+'Input Form - Actual Capital'!F21+'Input Form - Actual Capital'!F22+'Input Form - Actual Capital'!F10,IF($B$1=$AQ$4,0,IF($B$1=$AQ$5,'Input Form - Actual Capital'!F11+'Input Form - Actual Capital'!F29,IF($B$1=$AQ$6,'Input Form - Actual Capital'!F5+'Input Form - Actual Capital'!F7+'Input Form - Actual Capital'!F15+'Input Form - Actual Capital'!F16,IF($B$1=$AQ$7,0,IF($B$1=$AQ$8,'Input Form - Actual Capital'!F8+'Input Form - Actual Capital'!F9+'Input Form - Actual Capital'!F20,IF($B$1=$AQ$9,'Input Form - Actual Capital'!F18+'Input Form - Actual Capital'!F24+'Input Form - Actual Capital'!F282,0))))))))</f>
        <v>0</v>
      </c>
      <c r="T32" s="198">
        <f>IF($B$1=$AQ$2,'Input Form - Actual Capital'!G19,IF($B$1=$AQ$3,'Input Form - Actual Capital'!G6+'Input Form - Actual Capital'!G13+'Input Form - Actual Capital'!G14+'Input Form - Actual Capital'!G21+'Input Form - Actual Capital'!G22+'Input Form - Actual Capital'!G10,IF($B$1=$AQ$4,0,IF($B$1=$AQ$5,'Input Form - Actual Capital'!G11+'Input Form - Actual Capital'!G29,IF($B$1=$AQ$6,'Input Form - Actual Capital'!G5+'Input Form - Actual Capital'!G7+'Input Form - Actual Capital'!G15+'Input Form - Actual Capital'!G16,IF($B$1=$AQ$7,0,IF($B$1=$AQ$8,'Input Form - Actual Capital'!G8+'Input Form - Actual Capital'!G9+'Input Form - Actual Capital'!G20,IF($B$1=$AQ$9,'Input Form - Actual Capital'!G18+'Input Form - Actual Capital'!G24+'Input Form - Actual Capital'!G282,0))))))))</f>
        <v>0</v>
      </c>
      <c r="U32" s="198">
        <f>IF($B$1=$AQ$2,'Input Form - Actual Capital'!H19,IF($B$1=$AQ$3,'Input Form - Actual Capital'!H6+'Input Form - Actual Capital'!H13+'Input Form - Actual Capital'!H14+'Input Form - Actual Capital'!H21+'Input Form - Actual Capital'!H22+'Input Form - Actual Capital'!H10,IF($B$1=$AQ$4,0,IF($B$1=$AQ$5,'Input Form - Actual Capital'!H11+'Input Form - Actual Capital'!H29,IF($B$1=$AQ$6,'Input Form - Actual Capital'!H5+'Input Form - Actual Capital'!H7+'Input Form - Actual Capital'!H15+'Input Form - Actual Capital'!H16,IF($B$1=$AQ$7,0,IF($B$1=$AQ$8,'Input Form - Actual Capital'!H8+'Input Form - Actual Capital'!H9+'Input Form - Actual Capital'!H20,IF($B$1=$AQ$9,'Input Form - Actual Capital'!H18+'Input Form - Actual Capital'!H24+'Input Form - Actual Capital'!H282,0))))))))</f>
        <v>0</v>
      </c>
      <c r="V32" s="198">
        <f>IF($B$1=$AQ$2,'Input Form - Actual Capital'!I19,IF($B$1=$AQ$3,'Input Form - Actual Capital'!I6+'Input Form - Actual Capital'!I13+'Input Form - Actual Capital'!I14+'Input Form - Actual Capital'!I21+'Input Form - Actual Capital'!I22+'Input Form - Actual Capital'!I10,IF($B$1=$AQ$4,0,IF($B$1=$AQ$5,'Input Form - Actual Capital'!I11+'Input Form - Actual Capital'!I29,IF($B$1=$AQ$6,'Input Form - Actual Capital'!I5+'Input Form - Actual Capital'!I7+'Input Form - Actual Capital'!I15+'Input Form - Actual Capital'!I16,IF($B$1=$AQ$7,0,IF($B$1=$AQ$8,'Input Form - Actual Capital'!I8+'Input Form - Actual Capital'!I9+'Input Form - Actual Capital'!I20,IF($B$1=$AQ$9,'Input Form - Actual Capital'!I18+'Input Form - Actual Capital'!I24+'Input Form - Actual Capital'!I282,0))))))))</f>
        <v>0</v>
      </c>
      <c r="W32" s="198">
        <f>IF($B$1=$AQ$2,'Input Form - Actual Capital'!J19,IF($B$1=$AQ$3,'Input Form - Actual Capital'!J6+'Input Form - Actual Capital'!J13+'Input Form - Actual Capital'!J14+'Input Form - Actual Capital'!J21+'Input Form - Actual Capital'!J22+'Input Form - Actual Capital'!J10,IF($B$1=$AQ$4,0,IF($B$1=$AQ$5,'Input Form - Actual Capital'!J11+'Input Form - Actual Capital'!J29,IF($B$1=$AQ$6,'Input Form - Actual Capital'!J5+'Input Form - Actual Capital'!J7+'Input Form - Actual Capital'!J15+'Input Form - Actual Capital'!J16,IF($B$1=$AQ$7,0,IF($B$1=$AQ$8,'Input Form - Actual Capital'!J8+'Input Form - Actual Capital'!J9+'Input Form - Actual Capital'!J20,IF($B$1=$AQ$9,'Input Form - Actual Capital'!J18+'Input Form - Actual Capital'!J24+'Input Form - Actual Capital'!J282,0))))))))</f>
        <v>0</v>
      </c>
      <c r="X32" s="198">
        <f>IF($B$1=$AQ$2,'Input Form - Actual Capital'!K19,IF($B$1=$AQ$3,'Input Form - Actual Capital'!K6+'Input Form - Actual Capital'!K13+'Input Form - Actual Capital'!K14+'Input Form - Actual Capital'!K21+'Input Form - Actual Capital'!K22+'Input Form - Actual Capital'!K10,IF($B$1=$AQ$4,0,IF($B$1=$AQ$5,'Input Form - Actual Capital'!K11+'Input Form - Actual Capital'!K29,IF($B$1=$AQ$6,'Input Form - Actual Capital'!K5+'Input Form - Actual Capital'!K7+'Input Form - Actual Capital'!K15+'Input Form - Actual Capital'!K16,IF($B$1=$AQ$7,0,IF($B$1=$AQ$8,'Input Form - Actual Capital'!K8+'Input Form - Actual Capital'!K9+'Input Form - Actual Capital'!K20,IF($B$1=$AQ$9,'Input Form - Actual Capital'!K18+'Input Form - Actual Capital'!K24+'Input Form - Actual Capital'!K282,0))))))))</f>
        <v>0</v>
      </c>
      <c r="Y32" s="198">
        <f>IF($B$1=$AQ$2,'Input Form - Actual Capital'!L19,IF($B$1=$AQ$3,'Input Form - Actual Capital'!L6+'Input Form - Actual Capital'!L13+'Input Form - Actual Capital'!L14+'Input Form - Actual Capital'!L21+'Input Form - Actual Capital'!L22+'Input Form - Actual Capital'!L10,IF($B$1=$AQ$4,0,IF($B$1=$AQ$5,'Input Form - Actual Capital'!L11+'Input Form - Actual Capital'!L29,IF($B$1=$AQ$6,'Input Form - Actual Capital'!L5+'Input Form - Actual Capital'!L7+'Input Form - Actual Capital'!L15+'Input Form - Actual Capital'!L16,IF($B$1=$AQ$7,0,IF($B$1=$AQ$8,'Input Form - Actual Capital'!L8+'Input Form - Actual Capital'!L9+'Input Form - Actual Capital'!L20,IF($B$1=$AQ$9,'Input Form - Actual Capital'!L18+'Input Form - Actual Capital'!L24+'Input Form - Actual Capital'!L282,0))))))))</f>
        <v>0</v>
      </c>
      <c r="Z32" s="198">
        <f>IF($B$1=$AQ$2,'Input Form - Actual Capital'!M19,IF($B$1=$AQ$3,'Input Form - Actual Capital'!M6+'Input Form - Actual Capital'!M13+'Input Form - Actual Capital'!M14+'Input Form - Actual Capital'!M21+'Input Form - Actual Capital'!M22+'Input Form - Actual Capital'!M10,IF($B$1=$AQ$4,0,IF($B$1=$AQ$5,'Input Form - Actual Capital'!M11+'Input Form - Actual Capital'!M29,IF($B$1=$AQ$6,'Input Form - Actual Capital'!M5+'Input Form - Actual Capital'!M7+'Input Form - Actual Capital'!M15+'Input Form - Actual Capital'!M16,IF($B$1=$AQ$7,0,IF($B$1=$AQ$8,'Input Form - Actual Capital'!M8+'Input Form - Actual Capital'!M9+'Input Form - Actual Capital'!M20,IF($B$1=$AQ$9,'Input Form - Actual Capital'!M18+'Input Form - Actual Capital'!M24+'Input Form - Actual Capital'!M282,0))))))))</f>
        <v>0</v>
      </c>
      <c r="AA32" s="198">
        <f>IF($B$1=$AQ$2,'Input Form - Actual Capital'!N19,IF($B$1=$AQ$3,'Input Form - Actual Capital'!N6+'Input Form - Actual Capital'!N13+'Input Form - Actual Capital'!N14+'Input Form - Actual Capital'!N21+'Input Form - Actual Capital'!N22+'Input Form - Actual Capital'!N10,IF($B$1=$AQ$4,0,IF($B$1=$AQ$5,'Input Form - Actual Capital'!N11+'Input Form - Actual Capital'!N29,IF($B$1=$AQ$6,'Input Form - Actual Capital'!N5+'Input Form - Actual Capital'!N7+'Input Form - Actual Capital'!N15+'Input Form - Actual Capital'!N16,IF($B$1=$AQ$7,0,IF($B$1=$AQ$8,'Input Form - Actual Capital'!N8+'Input Form - Actual Capital'!N9+'Input Form - Actual Capital'!N20,IF($B$1=$AQ$9,'Input Form - Actual Capital'!N18+'Input Form - Actual Capital'!N24+'Input Form - Actual Capital'!N282,0))))))))</f>
        <v>0</v>
      </c>
      <c r="AB32" s="145"/>
      <c r="AC32" s="145" t="s">
        <v>114</v>
      </c>
      <c r="AQ32" s="145"/>
      <c r="AR32" s="145"/>
      <c r="AS32" s="144"/>
      <c r="AT32" s="144"/>
      <c r="AU32" s="144"/>
      <c r="AV32" s="144"/>
      <c r="AW32" s="144"/>
      <c r="AX32" s="144"/>
      <c r="AY32" s="144"/>
      <c r="AZ32" s="144"/>
      <c r="BA32" s="144"/>
      <c r="BB32" s="181"/>
      <c r="BC32" s="181"/>
      <c r="BD32" s="181"/>
      <c r="BE32" s="181"/>
      <c r="BF32" s="181"/>
      <c r="BG32" s="181"/>
      <c r="BH32" s="181"/>
      <c r="BI32" s="181"/>
      <c r="BJ32" s="181"/>
      <c r="BK32" s="181"/>
      <c r="BL32" s="181"/>
      <c r="BM32" s="181"/>
      <c r="BN32" s="181"/>
      <c r="BO32" s="181"/>
      <c r="BP32" s="181"/>
      <c r="BQ32" s="181"/>
      <c r="BR32" s="181"/>
      <c r="BS32" s="181"/>
      <c r="BT32" s="181"/>
      <c r="BU32" s="181"/>
      <c r="BV32" s="181"/>
      <c r="BW32" s="181"/>
      <c r="BX32" s="181"/>
      <c r="BY32" s="181"/>
      <c r="BZ32" s="181"/>
      <c r="CA32" s="181"/>
      <c r="CB32" s="181"/>
      <c r="CC32" s="181"/>
      <c r="CD32" s="181"/>
    </row>
    <row r="33" spans="1:82" s="5" customFormat="1" ht="15" hidden="1" x14ac:dyDescent="0.2">
      <c r="A33" s="145"/>
      <c r="B33" s="145"/>
      <c r="C33" s="198">
        <f>IF($B$1=$AQ$11,'Input Form Budgets Capital'!C28,IF($B$1=$AQ$10,'Input Form Budgets Capital'!C27,IF($B$1=$AQ$12,'Input Form Budgets Capital'!C12+'Input Form Budgets Capital'!C17+'Input Form Budgets Capital'!C23+'Input Form Budgets Capital'!C25,IF($B$1=$AQ$13,'Input Form Budgets Capital'!C35+'Input Form Budgets Capital'!C36,IF($B$1=$AQ$14,'Input Form Budgets Capital'!C32+'Input Form Budgets Capital'!C33+'Input Form Budgets Capital'!C34,IF($B$1=$AQ$15,'Input Form Budgets Capital'!C26+'Input Form Budgets Capital'!C31,0))))))</f>
        <v>0</v>
      </c>
      <c r="D33" s="198">
        <f>IF($B$1=$AQ$11,'Input Form Budgets Capital'!D28,IF($B$1=$AQ$10,'Input Form Budgets Capital'!D27,IF($B$1=$AQ$12,'Input Form Budgets Capital'!D12+'Input Form Budgets Capital'!D17+'Input Form Budgets Capital'!D23+'Input Form Budgets Capital'!D25,IF($B$1=$AQ$13,'Input Form Budgets Capital'!D35+'Input Form Budgets Capital'!D36,IF($B$1=$AQ$14,'Input Form Budgets Capital'!D32+'Input Form Budgets Capital'!D33+'Input Form Budgets Capital'!D34,IF($B$1=$AQ$15,'Input Form Budgets Capital'!D26+'Input Form Budgets Capital'!D31,0))))))</f>
        <v>0</v>
      </c>
      <c r="E33" s="198">
        <f>IF($B$1=$AQ$11,'Input Form Budgets Capital'!E28,IF($B$1=$AQ$10,'Input Form Budgets Capital'!E27,IF($B$1=$AQ$12,'Input Form Budgets Capital'!E12+'Input Form Budgets Capital'!E17+'Input Form Budgets Capital'!E23+'Input Form Budgets Capital'!E25,IF($B$1=$AQ$13,'Input Form Budgets Capital'!E35+'Input Form Budgets Capital'!E36,IF($B$1=$AQ$14,'Input Form Budgets Capital'!E32+'Input Form Budgets Capital'!E33+'Input Form Budgets Capital'!E34,IF($B$1=$AQ$15,'Input Form Budgets Capital'!E26+'Input Form Budgets Capital'!E31,0))))))</f>
        <v>0</v>
      </c>
      <c r="F33" s="198">
        <f>IF($B$1=$AQ$11,'Input Form Budgets Capital'!F28,IF($B$1=$AQ$10,'Input Form Budgets Capital'!F27,IF($B$1=$AQ$12,'Input Form Budgets Capital'!F12+'Input Form Budgets Capital'!F17+'Input Form Budgets Capital'!F23+'Input Form Budgets Capital'!F25,IF($B$1=$AQ$13,'Input Form Budgets Capital'!F35+'Input Form Budgets Capital'!F36,IF($B$1=$AQ$14,'Input Form Budgets Capital'!F32+'Input Form Budgets Capital'!F33+'Input Form Budgets Capital'!F34,IF($B$1=$AQ$15,'Input Form Budgets Capital'!F26+'Input Form Budgets Capital'!F31,0))))))</f>
        <v>0</v>
      </c>
      <c r="G33" s="198">
        <f>IF($B$1=$AQ$11,'Input Form Budgets Capital'!G28,IF($B$1=$AQ$10,'Input Form Budgets Capital'!G27,IF($B$1=$AQ$12,'Input Form Budgets Capital'!G12+'Input Form Budgets Capital'!G17+'Input Form Budgets Capital'!G23+'Input Form Budgets Capital'!G25,IF($B$1=$AQ$13,'Input Form Budgets Capital'!G35+'Input Form Budgets Capital'!G36,IF($B$1=$AQ$14,'Input Form Budgets Capital'!G32+'Input Form Budgets Capital'!G33+'Input Form Budgets Capital'!G34,IF($B$1=$AQ$15,'Input Form Budgets Capital'!G26+'Input Form Budgets Capital'!G31,0))))))</f>
        <v>0</v>
      </c>
      <c r="H33" s="198">
        <f>IF($B$1=$AQ$11,'Input Form Budgets Capital'!H28,IF($B$1=$AQ$10,'Input Form Budgets Capital'!H27,IF($B$1=$AQ$12,'Input Form Budgets Capital'!H12+'Input Form Budgets Capital'!H17+'Input Form Budgets Capital'!H23+'Input Form Budgets Capital'!H25,IF($B$1=$AQ$13,'Input Form Budgets Capital'!H35+'Input Form Budgets Capital'!H36,IF($B$1=$AQ$14,'Input Form Budgets Capital'!H32+'Input Form Budgets Capital'!H33+'Input Form Budgets Capital'!H34,IF($B$1=$AQ$15,'Input Form Budgets Capital'!H26+'Input Form Budgets Capital'!H31,0))))))</f>
        <v>0</v>
      </c>
      <c r="I33" s="259">
        <f>IF($B$1=$AQ$11,'Input Form Budgets Capital'!I28,IF($B$1=$AQ$10,'Input Form Budgets Capital'!I27,IF($B$1=$AQ$12,'Input Form Budgets Capital'!I12+'Input Form Budgets Capital'!I17+'Input Form Budgets Capital'!I23+'Input Form Budgets Capital'!I25,IF($B$1=$AQ$13,'Input Form Budgets Capital'!I35+'Input Form Budgets Capital'!I36,IF($B$1=$AQ$14,'Input Form Budgets Capital'!I32+'Input Form Budgets Capital'!I33+'Input Form Budgets Capital'!I34,IF($B$1=$AQ$15,'Input Form Budgets Capital'!I26+'Input Form Budgets Capital'!I31,0))))))</f>
        <v>0</v>
      </c>
      <c r="J33" s="198">
        <f>IF($B$1=$AQ$11,'Input Form Budgets Capital'!J28,IF($B$1=$AQ$10,'Input Form Budgets Capital'!J27,IF($B$1=$AQ$12,'Input Form Budgets Capital'!J12+'Input Form Budgets Capital'!J17+'Input Form Budgets Capital'!J23+'Input Form Budgets Capital'!J25,IF($B$1=$AQ$13,'Input Form Budgets Capital'!J35+'Input Form Budgets Capital'!J36,IF($B$1=$AQ$14,'Input Form Budgets Capital'!J32+'Input Form Budgets Capital'!J33+'Input Form Budgets Capital'!J34,IF($B$1=$AQ$15,'Input Form Budgets Capital'!J26+'Input Form Budgets Capital'!J31,0))))))</f>
        <v>0</v>
      </c>
      <c r="K33" s="198">
        <f>IF($B$1=$AQ$11,'Input Form Budgets Capital'!K28,IF($B$1=$AQ$10,'Input Form Budgets Capital'!K27,IF($B$1=$AQ$12,'Input Form Budgets Capital'!K12+'Input Form Budgets Capital'!K17+'Input Form Budgets Capital'!K23+'Input Form Budgets Capital'!K25,IF($B$1=$AQ$13,'Input Form Budgets Capital'!K35+'Input Form Budgets Capital'!K36,IF($B$1=$AQ$14,'Input Form Budgets Capital'!K32+'Input Form Budgets Capital'!K33+'Input Form Budgets Capital'!K34,IF($B$1=$AQ$15,'Input Form Budgets Capital'!K26+'Input Form Budgets Capital'!K31,0))))))</f>
        <v>0</v>
      </c>
      <c r="L33" s="198">
        <f>IF($B$1=$AQ$11,'Input Form Budgets Capital'!L28,IF($B$1=$AQ$10,'Input Form Budgets Capital'!L27,IF($B$1=$AQ$12,'Input Form Budgets Capital'!L12+'Input Form Budgets Capital'!L17+'Input Form Budgets Capital'!L23+'Input Form Budgets Capital'!L25,IF($B$1=$AQ$13,'Input Form Budgets Capital'!L35+'Input Form Budgets Capital'!L36,IF($B$1=$AQ$14,'Input Form Budgets Capital'!L32+'Input Form Budgets Capital'!L33+'Input Form Budgets Capital'!L34,IF($B$1=$AQ$15,'Input Form Budgets Capital'!L26+'Input Form Budgets Capital'!L31,0))))))</f>
        <v>0</v>
      </c>
      <c r="M33" s="198">
        <f>IF($B$1=$AQ$11,'Input Form Budgets Capital'!M28,IF($B$1=$AQ$10,'Input Form Budgets Capital'!M27,IF($B$1=$AQ$12,'Input Form Budgets Capital'!M12+'Input Form Budgets Capital'!M17+'Input Form Budgets Capital'!M23+'Input Form Budgets Capital'!M25,IF($B$1=$AQ$13,'Input Form Budgets Capital'!M35+'Input Form Budgets Capital'!M36,IF($B$1=$AQ$14,'Input Form Budgets Capital'!M32+'Input Form Budgets Capital'!M33+'Input Form Budgets Capital'!M34,IF($B$1=$AQ$15,'Input Form Budgets Capital'!M26+'Input Form Budgets Capital'!M31,0))))))</f>
        <v>0</v>
      </c>
      <c r="N33" s="198">
        <f>IF($B$1=$AQ$11,'Input Form Budgets Capital'!N28,IF($B$1=$AQ$10,'Input Form Budgets Capital'!N27,IF($B$1=$AQ$12,'Input Form Budgets Capital'!N12+'Input Form Budgets Capital'!N17+'Input Form Budgets Capital'!N23+'Input Form Budgets Capital'!N25,IF($B$1=$AQ$13,'Input Form Budgets Capital'!N35+'Input Form Budgets Capital'!N36,IF($B$1=$AQ$14,'Input Form Budgets Capital'!N32+'Input Form Budgets Capital'!N33+'Input Form Budgets Capital'!N34,IF($B$1=$AQ$15,'Input Form Budgets Capital'!N26+'Input Form Budgets Capital'!N31,0))))))</f>
        <v>0</v>
      </c>
      <c r="O33" s="199"/>
      <c r="P33" s="198">
        <f>IF($B$1=$AQ$11,'Input Form - Actual Capital'!C28,IF($B$1=$AQ$10,'Input Form - Actual Capital'!C27,IF($B$1=$AQ$12,'Input Form - Actual Capital'!C12+'Input Form - Actual Capital'!C17+'Input Form - Actual Capital'!C23+'Input Form - Actual Capital'!C25,IF($B$1=$AQ$13,'Input Form - Actual Capital'!C35+'Input Form - Actual Capital'!C36,IF($B$1=$AQ$14,'Input Form - Actual Capital'!C32+'Input Form - Actual Capital'!C33+'Input Form - Actual Capital'!C34,IF($B$1=$AQ$15,'Input Form - Actual Capital'!C26+'Input Form - Actual Capital'!C31,0))))))</f>
        <v>0</v>
      </c>
      <c r="Q33" s="198">
        <f>IF($B$1=$AQ$11,'Input Form - Actual Capital'!D28,IF($B$1=$AQ$10,'Input Form - Actual Capital'!D27,IF($B$1=$AQ$12,'Input Form - Actual Capital'!D12+'Input Form - Actual Capital'!D17+'Input Form - Actual Capital'!D23+'Input Form - Actual Capital'!D25,IF($B$1=$AQ$13,'Input Form - Actual Capital'!D35+'Input Form - Actual Capital'!D36,IF($B$1=$AQ$14,'Input Form - Actual Capital'!D32+'Input Form - Actual Capital'!D33+'Input Form - Actual Capital'!D34,IF($B$1=$AQ$15,'Input Form - Actual Capital'!D26+'Input Form - Actual Capital'!D31,0))))))</f>
        <v>0</v>
      </c>
      <c r="R33" s="198">
        <f>IF($B$1=$AQ$11,'Input Form - Actual Capital'!E28,IF($B$1=$AQ$10,'Input Form - Actual Capital'!E27,IF($B$1=$AQ$12,'Input Form - Actual Capital'!E12+'Input Form - Actual Capital'!E17+'Input Form - Actual Capital'!E23+'Input Form - Actual Capital'!E25,IF($B$1=$AQ$13,'Input Form - Actual Capital'!E35+'Input Form - Actual Capital'!E36,IF($B$1=$AQ$14,'Input Form - Actual Capital'!E32+'Input Form - Actual Capital'!E33+'Input Form - Actual Capital'!E34,IF($B$1=$AQ$15,'Input Form - Actual Capital'!E26+'Input Form - Actual Capital'!E31,0))))))</f>
        <v>0</v>
      </c>
      <c r="S33" s="198">
        <f>IF($B$1=$AQ$11,'Input Form - Actual Capital'!F28,IF($B$1=$AQ$10,'Input Form - Actual Capital'!F27,IF($B$1=$AQ$12,'Input Form - Actual Capital'!F12+'Input Form - Actual Capital'!F17+'Input Form - Actual Capital'!F23+'Input Form - Actual Capital'!F25,IF($B$1=$AQ$13,'Input Form - Actual Capital'!F35+'Input Form - Actual Capital'!F36,IF($B$1=$AQ$14,'Input Form - Actual Capital'!F32+'Input Form - Actual Capital'!F33+'Input Form - Actual Capital'!F34,IF($B$1=$AQ$15,'Input Form - Actual Capital'!F26+'Input Form - Actual Capital'!F31,0))))))</f>
        <v>0</v>
      </c>
      <c r="T33" s="198">
        <f>IF($B$1=$AQ$11,'Input Form - Actual Capital'!G28,IF($B$1=$AQ$10,'Input Form - Actual Capital'!G27,IF($B$1=$AQ$12,'Input Form - Actual Capital'!G12+'Input Form - Actual Capital'!G17+'Input Form - Actual Capital'!G23+'Input Form - Actual Capital'!G25,IF($B$1=$AQ$13,'Input Form - Actual Capital'!G35+'Input Form - Actual Capital'!G36,IF($B$1=$AQ$14,'Input Form - Actual Capital'!G32+'Input Form - Actual Capital'!G33+'Input Form - Actual Capital'!G34,IF($B$1=$AQ$15,'Input Form - Actual Capital'!G26+'Input Form - Actual Capital'!G31,0))))))</f>
        <v>0</v>
      </c>
      <c r="U33" s="198">
        <f>IF($B$1=$AQ$11,'Input Form - Actual Capital'!H28,IF($B$1=$AQ$10,'Input Form - Actual Capital'!H27,IF($B$1=$AQ$12,'Input Form - Actual Capital'!H12+'Input Form - Actual Capital'!H17+'Input Form - Actual Capital'!H23+'Input Form - Actual Capital'!H25,IF($B$1=$AQ$13,'Input Form - Actual Capital'!H35+'Input Form - Actual Capital'!H36,IF($B$1=$AQ$14,'Input Form - Actual Capital'!H32+'Input Form - Actual Capital'!H33+'Input Form - Actual Capital'!H34,IF($B$1=$AQ$15,'Input Form - Actual Capital'!H26+'Input Form - Actual Capital'!H31,0))))))</f>
        <v>0</v>
      </c>
      <c r="V33" s="198">
        <f>IF($B$1=$AQ$11,'Input Form - Actual Capital'!I28,IF($B$1=$AQ$10,'Input Form - Actual Capital'!I27,IF($B$1=$AQ$12,'Input Form - Actual Capital'!I12+'Input Form - Actual Capital'!I17+'Input Form - Actual Capital'!I23+'Input Form - Actual Capital'!I25,IF($B$1=$AQ$13,'Input Form - Actual Capital'!I35+'Input Form - Actual Capital'!I36,IF($B$1=$AQ$14,'Input Form - Actual Capital'!I32+'Input Form - Actual Capital'!I33+'Input Form - Actual Capital'!I34,IF($B$1=$AQ$15,'Input Form - Actual Capital'!I26+'Input Form - Actual Capital'!I31,0))))))</f>
        <v>0</v>
      </c>
      <c r="W33" s="198">
        <f>IF($B$1=$AQ$11,'Input Form - Actual Capital'!J28,IF($B$1=$AQ$10,'Input Form - Actual Capital'!J27,IF($B$1=$AQ$12,'Input Form - Actual Capital'!J12+'Input Form - Actual Capital'!J17+'Input Form - Actual Capital'!J23+'Input Form - Actual Capital'!J25,IF($B$1=$AQ$13,'Input Form - Actual Capital'!J35+'Input Form - Actual Capital'!J36,IF($B$1=$AQ$14,'Input Form - Actual Capital'!J32+'Input Form - Actual Capital'!J33+'Input Form - Actual Capital'!J34,IF($B$1=$AQ$15,'Input Form - Actual Capital'!J26+'Input Form - Actual Capital'!J31,0))))))</f>
        <v>0</v>
      </c>
      <c r="X33" s="198">
        <f>IF($B$1=$AQ$11,'Input Form - Actual Capital'!K28,IF($B$1=$AQ$10,'Input Form - Actual Capital'!K27,IF($B$1=$AQ$12,'Input Form - Actual Capital'!K12+'Input Form - Actual Capital'!K17+'Input Form - Actual Capital'!K23+'Input Form - Actual Capital'!K25,IF($B$1=$AQ$13,'Input Form - Actual Capital'!K35+'Input Form - Actual Capital'!K36,IF($B$1=$AQ$14,'Input Form - Actual Capital'!K32+'Input Form - Actual Capital'!K33+'Input Form - Actual Capital'!K34,IF($B$1=$AQ$15,'Input Form - Actual Capital'!K26+'Input Form - Actual Capital'!K31,0))))))</f>
        <v>0</v>
      </c>
      <c r="Y33" s="198">
        <f>IF($B$1=$AQ$11,'Input Form - Actual Capital'!L28,IF($B$1=$AQ$10,'Input Form - Actual Capital'!L27,IF($B$1=$AQ$12,'Input Form - Actual Capital'!L12+'Input Form - Actual Capital'!L17+'Input Form - Actual Capital'!L23+'Input Form - Actual Capital'!L25,IF($B$1=$AQ$13,'Input Form - Actual Capital'!L35+'Input Form - Actual Capital'!L36,IF($B$1=$AQ$14,'Input Form - Actual Capital'!L32+'Input Form - Actual Capital'!L33+'Input Form - Actual Capital'!L34,IF($B$1=$AQ$15,'Input Form - Actual Capital'!L26+'Input Form - Actual Capital'!L31,0))))))</f>
        <v>0</v>
      </c>
      <c r="Z33" s="198">
        <f>IF($B$1=$AQ$11,'Input Form - Actual Capital'!M28,IF($B$1=$AQ$10,'Input Form - Actual Capital'!M27,IF($B$1=$AQ$12,'Input Form - Actual Capital'!M12+'Input Form - Actual Capital'!M17+'Input Form - Actual Capital'!M23+'Input Form - Actual Capital'!M25,IF($B$1=$AQ$13,'Input Form - Actual Capital'!M35+'Input Form - Actual Capital'!M36,IF($B$1=$AQ$14,'Input Form - Actual Capital'!M32+'Input Form - Actual Capital'!M33+'Input Form - Actual Capital'!M34,IF($B$1=$AQ$15,'Input Form - Actual Capital'!M26+'Input Form - Actual Capital'!M31,0))))))</f>
        <v>0</v>
      </c>
      <c r="AA33" s="198">
        <f>IF($B$1=$AQ$11,'Input Form - Actual Capital'!N28,IF($B$1=$AQ$10,'Input Form - Actual Capital'!N27,IF($B$1=$AQ$12,'Input Form - Actual Capital'!N12+'Input Form - Actual Capital'!N17+'Input Form - Actual Capital'!N23+'Input Form - Actual Capital'!N25,IF($B$1=$AQ$13,'Input Form - Actual Capital'!N35+'Input Form - Actual Capital'!N36,IF($B$1=$AQ$14,'Input Form - Actual Capital'!N32+'Input Form - Actual Capital'!N33+'Input Form - Actual Capital'!N34,IF($B$1=$AQ$15,'Input Form - Actual Capital'!N26+'Input Form - Actual Capital'!N31,0))))))</f>
        <v>0</v>
      </c>
      <c r="AB33" s="145"/>
      <c r="AC33" s="145"/>
      <c r="AQ33" s="145"/>
      <c r="AR33" s="145"/>
      <c r="AS33" s="144"/>
      <c r="AT33" s="144"/>
      <c r="AU33" s="144"/>
      <c r="AV33" s="144"/>
      <c r="AW33" s="144"/>
      <c r="AX33" s="144"/>
      <c r="AY33" s="144"/>
      <c r="AZ33" s="144"/>
      <c r="BA33" s="144"/>
      <c r="BB33" s="181"/>
      <c r="BC33" s="181"/>
      <c r="BD33" s="181"/>
      <c r="BE33" s="181"/>
      <c r="BF33" s="181"/>
      <c r="BG33" s="181"/>
      <c r="BH33" s="181"/>
      <c r="BI33" s="181"/>
      <c r="BJ33" s="181"/>
      <c r="BK33" s="181"/>
      <c r="BL33" s="181"/>
      <c r="BM33" s="181"/>
      <c r="BN33" s="181"/>
      <c r="BO33" s="181"/>
      <c r="BP33" s="181"/>
      <c r="BQ33" s="181"/>
      <c r="BR33" s="181"/>
      <c r="BS33" s="181"/>
      <c r="BT33" s="181"/>
      <c r="BU33" s="181"/>
      <c r="BV33" s="181"/>
      <c r="BW33" s="181"/>
      <c r="BX33" s="181"/>
      <c r="BY33" s="181"/>
      <c r="BZ33" s="181"/>
      <c r="CA33" s="181"/>
      <c r="CB33" s="181"/>
      <c r="CC33" s="181"/>
      <c r="CD33" s="181"/>
    </row>
    <row r="34" spans="1:82" s="5" customFormat="1" ht="15" hidden="1" x14ac:dyDescent="0.2">
      <c r="A34" s="145"/>
      <c r="B34" s="145"/>
      <c r="C34" s="198"/>
      <c r="D34" s="198"/>
      <c r="E34" s="198"/>
      <c r="F34" s="198"/>
      <c r="G34" s="198"/>
      <c r="H34" s="198"/>
      <c r="I34" s="259"/>
      <c r="J34" s="198"/>
      <c r="K34" s="198"/>
      <c r="L34" s="198"/>
      <c r="M34" s="198"/>
      <c r="N34" s="198"/>
      <c r="O34" s="199"/>
      <c r="P34" s="198"/>
      <c r="Q34" s="198"/>
      <c r="R34" s="198"/>
      <c r="S34" s="198"/>
      <c r="T34" s="198"/>
      <c r="U34" s="198"/>
      <c r="V34" s="198"/>
      <c r="W34" s="198"/>
      <c r="X34" s="198"/>
      <c r="Y34" s="198"/>
      <c r="Z34" s="198"/>
      <c r="AA34" s="198"/>
      <c r="AB34" s="145"/>
      <c r="AC34" s="145"/>
      <c r="AQ34" s="145"/>
      <c r="AR34" s="145"/>
      <c r="AS34" s="144"/>
      <c r="AT34" s="144"/>
      <c r="AU34" s="144"/>
      <c r="AV34" s="144"/>
      <c r="AW34" s="144"/>
      <c r="AX34" s="144"/>
      <c r="AY34" s="144"/>
      <c r="AZ34" s="144"/>
      <c r="BA34" s="144"/>
      <c r="BB34" s="181"/>
      <c r="BC34" s="181"/>
      <c r="BD34" s="181"/>
      <c r="BE34" s="181"/>
      <c r="BF34" s="181"/>
      <c r="BG34" s="181"/>
      <c r="BH34" s="181"/>
      <c r="BI34" s="181"/>
      <c r="BJ34" s="181"/>
      <c r="BK34" s="181"/>
      <c r="BL34" s="181"/>
      <c r="BM34" s="181"/>
      <c r="BN34" s="181"/>
      <c r="BO34" s="181"/>
      <c r="BP34" s="181"/>
      <c r="BQ34" s="181"/>
      <c r="BR34" s="181"/>
      <c r="BS34" s="181"/>
      <c r="BT34" s="181"/>
      <c r="BU34" s="181"/>
      <c r="BV34" s="181"/>
      <c r="BW34" s="181"/>
      <c r="BX34" s="181"/>
      <c r="BY34" s="181"/>
      <c r="BZ34" s="181"/>
      <c r="CA34" s="181"/>
      <c r="CB34" s="181"/>
      <c r="CC34" s="181"/>
      <c r="CD34" s="181"/>
    </row>
    <row r="35" spans="1:82" s="5" customFormat="1" ht="15" hidden="1" x14ac:dyDescent="0.2">
      <c r="A35" s="25"/>
      <c r="B35" s="178"/>
      <c r="C35" s="179"/>
      <c r="D35" s="179"/>
      <c r="E35" s="180"/>
      <c r="F35" s="180"/>
      <c r="G35" s="180"/>
      <c r="H35" s="180"/>
      <c r="I35" s="258"/>
      <c r="J35" s="180"/>
      <c r="K35" s="180"/>
      <c r="L35" s="180"/>
      <c r="M35" s="180"/>
      <c r="N35" s="180"/>
      <c r="O35" s="180"/>
      <c r="P35" s="133"/>
      <c r="Q35" s="25"/>
      <c r="R35" s="25"/>
      <c r="S35" s="25"/>
      <c r="T35"/>
      <c r="U35"/>
      <c r="V35"/>
      <c r="W35"/>
      <c r="X35"/>
      <c r="Y35"/>
      <c r="Z35"/>
      <c r="AA35"/>
      <c r="AQ35" s="145"/>
      <c r="AR35" s="145"/>
      <c r="AS35" s="144"/>
      <c r="AT35" s="144"/>
      <c r="AU35" s="144"/>
      <c r="AV35" s="144"/>
      <c r="AW35" s="144"/>
      <c r="AX35" s="144"/>
      <c r="AY35" s="144"/>
      <c r="AZ35" s="144"/>
      <c r="BA35" s="144"/>
      <c r="BB35" s="181"/>
      <c r="BC35" s="181"/>
      <c r="BD35" s="181"/>
      <c r="BE35" s="181"/>
      <c r="BF35" s="181"/>
      <c r="BG35" s="181"/>
      <c r="BH35" s="181"/>
      <c r="BI35" s="181"/>
      <c r="BJ35" s="181"/>
      <c r="BK35" s="181"/>
      <c r="BL35" s="181"/>
      <c r="BM35" s="181"/>
      <c r="BN35" s="181"/>
      <c r="BO35" s="181"/>
      <c r="BP35" s="181"/>
      <c r="BQ35" s="181"/>
      <c r="BR35" s="181"/>
      <c r="BS35" s="181"/>
      <c r="BT35" s="181"/>
      <c r="BU35" s="181"/>
      <c r="BV35" s="181"/>
      <c r="BW35" s="181"/>
      <c r="BX35" s="181"/>
      <c r="BY35" s="181"/>
      <c r="BZ35" s="181"/>
      <c r="CA35" s="181"/>
      <c r="CB35" s="181"/>
      <c r="CC35" s="181"/>
      <c r="CD35" s="181"/>
    </row>
    <row r="36" spans="1:82" s="5" customFormat="1" ht="15" hidden="1" x14ac:dyDescent="0.2">
      <c r="A36" s="25"/>
      <c r="B36" s="178"/>
      <c r="C36" s="179"/>
      <c r="D36" s="179"/>
      <c r="E36" s="180"/>
      <c r="F36" s="180"/>
      <c r="G36" s="180"/>
      <c r="H36" s="180"/>
      <c r="I36" s="258"/>
      <c r="J36" s="180"/>
      <c r="K36" s="180"/>
      <c r="L36" s="180"/>
      <c r="M36" s="180"/>
      <c r="N36" s="180"/>
      <c r="O36" s="180"/>
      <c r="P36" s="133"/>
      <c r="Q36" s="25"/>
      <c r="R36" s="25"/>
      <c r="S36" s="25"/>
      <c r="T36"/>
      <c r="U36"/>
      <c r="V36"/>
      <c r="W36"/>
      <c r="X36"/>
      <c r="Y36"/>
      <c r="Z36"/>
      <c r="AA36"/>
      <c r="AQ36" s="145"/>
      <c r="AR36" s="145"/>
      <c r="AS36" s="144"/>
      <c r="AT36" s="144"/>
      <c r="AU36" s="144"/>
      <c r="AV36" s="144"/>
      <c r="AW36" s="144"/>
      <c r="AX36" s="144"/>
      <c r="AY36" s="144"/>
      <c r="AZ36" s="144"/>
      <c r="BA36" s="144"/>
      <c r="BB36" s="181"/>
      <c r="BC36" s="181"/>
      <c r="BD36" s="181"/>
      <c r="BE36" s="181"/>
      <c r="BF36" s="181"/>
      <c r="BG36" s="181"/>
      <c r="BH36" s="181"/>
      <c r="BI36" s="181"/>
      <c r="BJ36" s="181"/>
      <c r="BK36" s="181"/>
      <c r="BL36" s="181"/>
      <c r="BM36" s="181"/>
      <c r="BN36" s="181"/>
      <c r="BO36" s="181"/>
      <c r="BP36" s="181"/>
      <c r="BQ36" s="181"/>
      <c r="BR36" s="181"/>
      <c r="BS36" s="181"/>
      <c r="BT36" s="181"/>
      <c r="BU36" s="181"/>
      <c r="BV36" s="181"/>
      <c r="BW36" s="181"/>
      <c r="BX36" s="181"/>
      <c r="BY36" s="181"/>
      <c r="BZ36" s="181"/>
      <c r="CA36" s="181"/>
      <c r="CB36" s="181"/>
      <c r="CC36" s="181"/>
      <c r="CD36" s="181"/>
    </row>
    <row r="37" spans="1:82" s="5" customFormat="1" ht="15.75" thickBot="1" x14ac:dyDescent="0.25">
      <c r="B37" s="181"/>
      <c r="C37" s="181"/>
      <c r="D37" s="181"/>
      <c r="E37" s="181"/>
      <c r="F37" s="181"/>
      <c r="I37" s="181"/>
      <c r="O37" s="7"/>
      <c r="T37"/>
      <c r="U37"/>
      <c r="V37"/>
      <c r="W37"/>
      <c r="X37"/>
      <c r="Y37"/>
      <c r="Z37"/>
      <c r="AA37"/>
      <c r="AB37" s="181"/>
      <c r="AQ37" s="11"/>
      <c r="AR37" s="11"/>
      <c r="AS37" s="181"/>
      <c r="AT37" s="181"/>
      <c r="AU37" s="181"/>
      <c r="AV37" s="181"/>
      <c r="AW37" s="181"/>
      <c r="AX37" s="181"/>
      <c r="AY37" s="181"/>
      <c r="AZ37" s="181"/>
      <c r="BA37" s="181"/>
      <c r="BB37" s="181"/>
      <c r="BC37" s="181"/>
      <c r="BD37" s="181"/>
      <c r="BE37" s="181"/>
      <c r="BF37" s="181"/>
      <c r="BG37" s="181"/>
      <c r="BH37" s="181"/>
      <c r="BI37" s="181"/>
      <c r="BJ37" s="181"/>
      <c r="BK37" s="181"/>
      <c r="BL37" s="181"/>
      <c r="BM37" s="181"/>
      <c r="BN37" s="181"/>
      <c r="BO37" s="181"/>
      <c r="BP37" s="181"/>
      <c r="BQ37" s="181"/>
      <c r="BR37" s="181"/>
      <c r="BS37" s="181"/>
      <c r="BT37" s="181"/>
      <c r="BU37" s="181"/>
      <c r="BV37" s="181"/>
      <c r="BW37" s="181"/>
      <c r="BX37" s="181"/>
      <c r="BY37" s="181"/>
      <c r="BZ37" s="181"/>
      <c r="CA37" s="181"/>
      <c r="CB37" s="181"/>
      <c r="CC37" s="181"/>
      <c r="CD37" s="181"/>
    </row>
    <row r="38" spans="1:82" s="5" customFormat="1" ht="24.75" thickTop="1" thickBot="1" x14ac:dyDescent="0.3">
      <c r="A38" s="245" t="s">
        <v>363</v>
      </c>
      <c r="B38" s="184" t="s">
        <v>187</v>
      </c>
      <c r="C38" s="185" t="s">
        <v>115</v>
      </c>
      <c r="D38" s="185" t="s">
        <v>185</v>
      </c>
      <c r="E38" s="246" t="s">
        <v>177</v>
      </c>
      <c r="F38" s="247" t="s">
        <v>116</v>
      </c>
      <c r="G38" s="292" t="s">
        <v>117</v>
      </c>
      <c r="H38" s="293" t="s">
        <v>395</v>
      </c>
      <c r="I38" s="262" t="s">
        <v>396</v>
      </c>
      <c r="J38" s="262" t="s">
        <v>397</v>
      </c>
      <c r="K38" s="262" t="s">
        <v>398</v>
      </c>
      <c r="L38" s="261" t="s">
        <v>399</v>
      </c>
      <c r="M38" s="261" t="s">
        <v>400</v>
      </c>
      <c r="N38" s="261" t="s">
        <v>402</v>
      </c>
      <c r="O38" s="261" t="s">
        <v>401</v>
      </c>
      <c r="P38" s="146" t="s">
        <v>244</v>
      </c>
      <c r="Q38" s="147" t="s">
        <v>403</v>
      </c>
      <c r="R38" s="147" t="s">
        <v>404</v>
      </c>
      <c r="S38" s="147" t="s">
        <v>405</v>
      </c>
      <c r="T38" s="147" t="s">
        <v>406</v>
      </c>
      <c r="U38" s="148" t="s">
        <v>18</v>
      </c>
      <c r="V38" s="148" t="s">
        <v>19</v>
      </c>
      <c r="W38" s="148" t="s">
        <v>17</v>
      </c>
      <c r="X38" s="146" t="s">
        <v>119</v>
      </c>
      <c r="Y38" s="3"/>
      <c r="Z38" s="3"/>
      <c r="AA38"/>
      <c r="AB38" s="181"/>
      <c r="AQ38" s="11"/>
      <c r="AR38" s="1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1"/>
      <c r="BR38" s="181"/>
      <c r="BS38" s="181"/>
      <c r="BT38" s="181"/>
      <c r="BU38" s="181"/>
      <c r="BV38" s="181"/>
      <c r="BW38" s="181"/>
      <c r="BX38" s="181"/>
      <c r="BY38" s="181"/>
      <c r="BZ38" s="181"/>
      <c r="CA38" s="181"/>
      <c r="CB38" s="181"/>
      <c r="CC38" s="181"/>
      <c r="CD38" s="181"/>
    </row>
    <row r="39" spans="1:82" s="5" customFormat="1" ht="30" x14ac:dyDescent="0.2">
      <c r="A39" s="150">
        <v>1</v>
      </c>
      <c r="B39" s="23" t="s">
        <v>350</v>
      </c>
      <c r="C39" s="151" t="s">
        <v>121</v>
      </c>
      <c r="D39" s="130" t="s">
        <v>184</v>
      </c>
      <c r="E39" s="151" t="s">
        <v>353</v>
      </c>
      <c r="F39" s="137">
        <v>0.25</v>
      </c>
      <c r="G39" s="170">
        <f ca="1">SUMIF(C39:C180,'INPUT FORM - Budget-Expenditure'!U5:U36,'INPUT FORM - Budget-Expenditure'!Q5:Q36)*F39</f>
        <v>0</v>
      </c>
      <c r="H39" s="161">
        <v>1</v>
      </c>
      <c r="I39" s="161">
        <v>1</v>
      </c>
      <c r="J39" s="161">
        <v>1</v>
      </c>
      <c r="K39" s="161">
        <v>1</v>
      </c>
      <c r="L39" s="152">
        <v>1</v>
      </c>
      <c r="M39" s="152">
        <v>1</v>
      </c>
      <c r="N39" s="152">
        <v>1</v>
      </c>
      <c r="O39" s="152"/>
      <c r="P39" s="153"/>
      <c r="Q39" s="152">
        <f t="shared" ref="Q39:T41" si="9">IF(H39=0,$F39,IF((L39/H39*$F39)&gt;$F39,$F39,L39/H39*$F39))</f>
        <v>0.25</v>
      </c>
      <c r="R39" s="152">
        <f t="shared" si="9"/>
        <v>0.25</v>
      </c>
      <c r="S39" s="152">
        <f t="shared" si="9"/>
        <v>0.25</v>
      </c>
      <c r="T39" s="152">
        <f t="shared" si="9"/>
        <v>0</v>
      </c>
      <c r="U39" s="154"/>
      <c r="V39" s="154"/>
      <c r="W39" s="155"/>
      <c r="X39" s="156">
        <f>SUM(Q39:T39)/4</f>
        <v>0.1875</v>
      </c>
      <c r="AA39"/>
      <c r="AB39" s="181"/>
      <c r="AQ39" s="145"/>
      <c r="AR39" s="145"/>
      <c r="AS39" s="144"/>
      <c r="AT39" s="144"/>
      <c r="AU39" s="144"/>
      <c r="AV39" s="144"/>
      <c r="AW39" s="144"/>
      <c r="AX39" s="144"/>
      <c r="AY39" s="144"/>
      <c r="AZ39" s="144"/>
      <c r="BA39" s="144"/>
      <c r="BB39" s="181"/>
      <c r="BC39" s="181"/>
      <c r="BD39" s="181"/>
      <c r="BE39" s="181"/>
      <c r="BF39" s="181"/>
      <c r="BG39" s="181"/>
      <c r="BH39" s="181"/>
      <c r="BI39" s="181"/>
      <c r="BJ39" s="181"/>
      <c r="BK39" s="181"/>
      <c r="BL39" s="181"/>
      <c r="BM39" s="181"/>
      <c r="BN39" s="181"/>
      <c r="BO39" s="181"/>
      <c r="BP39" s="181"/>
      <c r="BQ39" s="181"/>
      <c r="BR39" s="181"/>
      <c r="BS39" s="181"/>
      <c r="BT39" s="181"/>
      <c r="BU39" s="181"/>
      <c r="BV39" s="181"/>
      <c r="BW39" s="181"/>
      <c r="BX39" s="181"/>
      <c r="BY39" s="181"/>
      <c r="BZ39" s="181"/>
      <c r="CA39" s="181"/>
      <c r="CB39" s="181"/>
      <c r="CC39" s="181"/>
      <c r="CD39" s="181"/>
    </row>
    <row r="40" spans="1:82" s="5" customFormat="1" ht="15" x14ac:dyDescent="0.2">
      <c r="A40" s="129">
        <f>A39+1</f>
        <v>2</v>
      </c>
      <c r="B40" s="294" t="s">
        <v>94</v>
      </c>
      <c r="C40" s="151" t="s">
        <v>121</v>
      </c>
      <c r="D40" s="130" t="s">
        <v>184</v>
      </c>
      <c r="E40" s="271">
        <v>41790</v>
      </c>
      <c r="F40" s="137">
        <v>0.25</v>
      </c>
      <c r="G40" s="170"/>
      <c r="H40" s="161">
        <v>0.1</v>
      </c>
      <c r="I40" s="161">
        <v>0.5</v>
      </c>
      <c r="J40" s="161">
        <v>0.9</v>
      </c>
      <c r="K40" s="161">
        <v>1</v>
      </c>
      <c r="L40" s="152">
        <v>0.1</v>
      </c>
      <c r="M40" s="152">
        <v>0.5</v>
      </c>
      <c r="N40" s="152">
        <v>0.9</v>
      </c>
      <c r="O40" s="152"/>
      <c r="P40" s="135"/>
      <c r="Q40" s="131">
        <f t="shared" si="9"/>
        <v>0.25</v>
      </c>
      <c r="R40" s="131">
        <f t="shared" si="9"/>
        <v>0.25</v>
      </c>
      <c r="S40" s="131">
        <f t="shared" si="9"/>
        <v>0.25</v>
      </c>
      <c r="T40" s="131">
        <f t="shared" si="9"/>
        <v>0</v>
      </c>
      <c r="U40" s="10"/>
      <c r="V40" s="10"/>
      <c r="W40" s="123"/>
      <c r="X40" s="124">
        <f>SUM(Q40:T40)/4</f>
        <v>0.1875</v>
      </c>
      <c r="AA40"/>
      <c r="AB40" s="181"/>
      <c r="AQ40" s="145"/>
      <c r="AR40" s="145"/>
      <c r="AS40" s="144"/>
      <c r="AT40" s="144"/>
      <c r="AU40" s="144"/>
      <c r="AV40" s="144"/>
      <c r="AW40" s="144"/>
      <c r="AX40" s="144"/>
      <c r="AY40" s="144"/>
      <c r="AZ40" s="144"/>
      <c r="BA40" s="144"/>
      <c r="BB40" s="181"/>
      <c r="BC40" s="181"/>
      <c r="BD40" s="181"/>
      <c r="BE40" s="181"/>
      <c r="BF40" s="181"/>
      <c r="BG40" s="181"/>
      <c r="BH40" s="181"/>
      <c r="BI40" s="181"/>
      <c r="BJ40" s="181"/>
      <c r="BK40" s="181"/>
      <c r="BL40" s="181"/>
      <c r="BM40" s="181"/>
      <c r="BN40" s="181"/>
      <c r="BO40" s="181"/>
      <c r="BP40" s="181"/>
      <c r="BQ40" s="181"/>
      <c r="BR40" s="181"/>
      <c r="BS40" s="181"/>
      <c r="BT40" s="181"/>
      <c r="BU40" s="181"/>
      <c r="BV40" s="181"/>
      <c r="BW40" s="181"/>
      <c r="BX40" s="181"/>
      <c r="BY40" s="181"/>
      <c r="BZ40" s="181"/>
      <c r="CA40" s="181"/>
      <c r="CB40" s="181"/>
      <c r="CC40" s="181"/>
      <c r="CD40" s="181"/>
    </row>
    <row r="41" spans="1:82" s="5" customFormat="1" ht="21" customHeight="1" x14ac:dyDescent="0.2">
      <c r="A41" s="129">
        <f>A40+1</f>
        <v>3</v>
      </c>
      <c r="B41" s="23" t="s">
        <v>390</v>
      </c>
      <c r="C41" s="151" t="s">
        <v>121</v>
      </c>
      <c r="D41" s="130" t="s">
        <v>184</v>
      </c>
      <c r="E41" s="272">
        <v>41790</v>
      </c>
      <c r="F41" s="137">
        <v>0.25</v>
      </c>
      <c r="G41" s="170"/>
      <c r="H41" s="161">
        <v>0.1</v>
      </c>
      <c r="I41" s="161">
        <v>0.4</v>
      </c>
      <c r="J41" s="161">
        <v>0.95</v>
      </c>
      <c r="K41" s="161">
        <v>1</v>
      </c>
      <c r="L41" s="152">
        <v>0.1</v>
      </c>
      <c r="M41" s="152">
        <v>0.2</v>
      </c>
      <c r="N41" s="152">
        <v>0.95</v>
      </c>
      <c r="O41" s="152"/>
      <c r="P41" s="135"/>
      <c r="Q41" s="131">
        <f t="shared" si="9"/>
        <v>0.25</v>
      </c>
      <c r="R41" s="131">
        <f t="shared" si="9"/>
        <v>0.125</v>
      </c>
      <c r="S41" s="131">
        <f t="shared" si="9"/>
        <v>0.25</v>
      </c>
      <c r="T41" s="131">
        <f t="shared" si="9"/>
        <v>0</v>
      </c>
      <c r="U41" s="10"/>
      <c r="V41" s="10"/>
      <c r="W41" s="123"/>
      <c r="X41" s="124">
        <f>SUM(Q41:T41)/4</f>
        <v>0.15625</v>
      </c>
      <c r="AA41"/>
      <c r="AB41" s="181"/>
      <c r="AQ41" s="145"/>
      <c r="AR41" s="145"/>
      <c r="AS41" s="144"/>
      <c r="AT41" s="144"/>
      <c r="AU41" s="144"/>
      <c r="AV41" s="144"/>
      <c r="AW41" s="144"/>
      <c r="AX41" s="144"/>
      <c r="AY41" s="144"/>
      <c r="AZ41" s="144"/>
      <c r="BA41" s="144"/>
      <c r="BB41" s="181"/>
      <c r="BC41" s="181"/>
      <c r="BD41" s="181"/>
      <c r="BE41" s="181"/>
      <c r="BF41" s="181"/>
      <c r="BG41" s="181"/>
      <c r="BH41" s="181"/>
      <c r="BI41" s="181"/>
      <c r="BJ41" s="181"/>
      <c r="BK41" s="181"/>
      <c r="BL41" s="181"/>
      <c r="BM41" s="181"/>
      <c r="BN41" s="181"/>
      <c r="BO41" s="181"/>
      <c r="BP41" s="181"/>
      <c r="BQ41" s="181"/>
      <c r="BR41" s="181"/>
      <c r="BS41" s="181"/>
      <c r="BT41" s="181"/>
      <c r="BU41" s="181"/>
      <c r="BV41" s="181"/>
      <c r="BW41" s="181"/>
      <c r="BX41" s="181"/>
      <c r="BY41" s="181"/>
      <c r="BZ41" s="181"/>
      <c r="CA41" s="181"/>
      <c r="CB41" s="181"/>
      <c r="CC41" s="181"/>
      <c r="CD41" s="181"/>
    </row>
    <row r="42" spans="1:82" s="5" customFormat="1" ht="20.25" customHeight="1" x14ac:dyDescent="0.2">
      <c r="A42" s="129">
        <f>A41+1</f>
        <v>4</v>
      </c>
      <c r="B42" s="295" t="s">
        <v>391</v>
      </c>
      <c r="C42" s="151" t="s">
        <v>121</v>
      </c>
      <c r="D42" s="130" t="s">
        <v>184</v>
      </c>
      <c r="E42" s="272">
        <v>41670</v>
      </c>
      <c r="F42" s="137">
        <v>0.25</v>
      </c>
      <c r="G42" s="170"/>
      <c r="H42" s="161">
        <v>0.5</v>
      </c>
      <c r="I42" s="161">
        <v>0.9</v>
      </c>
      <c r="J42" s="161">
        <v>1</v>
      </c>
      <c r="K42" s="161">
        <v>1</v>
      </c>
      <c r="L42" s="152">
        <v>0.1</v>
      </c>
      <c r="M42" s="152">
        <v>0.1</v>
      </c>
      <c r="N42" s="152">
        <v>1</v>
      </c>
      <c r="O42" s="152"/>
      <c r="P42" s="135"/>
      <c r="Q42" s="131">
        <f t="shared" ref="Q42:Q49" si="10">IF(H42=0,$F42,IF((L42/H42*$F42)&gt;$F42,$F42,L42/H42*$F42))</f>
        <v>0.05</v>
      </c>
      <c r="R42" s="131">
        <f t="shared" ref="R42:R49" si="11">IF(I42=0,$F42,IF((M42/I42*$F42)&gt;$F42,$F42,M42/I42*$F42))</f>
        <v>2.777777777777778E-2</v>
      </c>
      <c r="S42" s="131">
        <f t="shared" ref="S42:S49" si="12">IF(J42=0,$F42,IF((N42/J42*$F42)&gt;$F42,$F42,N42/J42*$F42))</f>
        <v>0.25</v>
      </c>
      <c r="T42" s="131">
        <f t="shared" ref="T42:T49" si="13">IF(K42=0,$F42,IF((O42/K42*$F42)&gt;$F42,$F42,O42/K42*$F42))</f>
        <v>0</v>
      </c>
      <c r="U42" s="10"/>
      <c r="V42" s="10"/>
      <c r="W42" s="123"/>
      <c r="X42" s="124">
        <f t="shared" ref="X42:X49" si="14">SUM(Q42:T42)/4</f>
        <v>8.1944444444444445E-2</v>
      </c>
      <c r="AA42"/>
      <c r="AB42" s="181"/>
      <c r="AQ42" s="145"/>
      <c r="AR42" s="145"/>
      <c r="AS42" s="144"/>
      <c r="AT42" s="144"/>
      <c r="AU42" s="144"/>
      <c r="AV42" s="144"/>
      <c r="AW42" s="144"/>
      <c r="AX42" s="144"/>
      <c r="AY42" s="144"/>
      <c r="AZ42" s="144"/>
      <c r="BA42" s="144"/>
      <c r="BB42" s="181"/>
      <c r="BC42" s="181"/>
      <c r="BD42" s="181"/>
      <c r="BE42" s="181"/>
      <c r="BF42" s="181"/>
      <c r="BG42" s="181"/>
      <c r="BH42" s="181"/>
      <c r="BI42" s="181"/>
      <c r="BJ42" s="181"/>
      <c r="BK42" s="181"/>
      <c r="BL42" s="181"/>
      <c r="BM42" s="181"/>
      <c r="BN42" s="181"/>
      <c r="BO42" s="181"/>
      <c r="BP42" s="181"/>
      <c r="BQ42" s="181"/>
      <c r="BR42" s="181"/>
      <c r="BS42" s="181"/>
      <c r="BT42" s="181"/>
      <c r="BU42" s="181"/>
      <c r="BV42" s="181"/>
      <c r="BW42" s="181"/>
      <c r="BX42" s="181"/>
      <c r="BY42" s="181"/>
      <c r="BZ42" s="181"/>
      <c r="CA42" s="181"/>
      <c r="CB42" s="181"/>
      <c r="CC42" s="181"/>
      <c r="CD42" s="181"/>
    </row>
    <row r="43" spans="1:82" s="5" customFormat="1" ht="30" x14ac:dyDescent="0.2">
      <c r="A43" s="129">
        <f t="shared" ref="A43:A99" si="15">A42+1</f>
        <v>5</v>
      </c>
      <c r="B43" s="296" t="s">
        <v>219</v>
      </c>
      <c r="C43" s="151" t="s">
        <v>121</v>
      </c>
      <c r="D43" s="130" t="s">
        <v>241</v>
      </c>
      <c r="E43" s="272">
        <v>41670</v>
      </c>
      <c r="F43" s="171">
        <v>0.05</v>
      </c>
      <c r="G43" s="170"/>
      <c r="H43" s="161">
        <v>0.5</v>
      </c>
      <c r="I43" s="161">
        <v>0.9</v>
      </c>
      <c r="J43" s="161">
        <v>1</v>
      </c>
      <c r="K43" s="161">
        <v>1</v>
      </c>
      <c r="L43" s="152">
        <v>0.5</v>
      </c>
      <c r="M43" s="152">
        <v>0.65</v>
      </c>
      <c r="N43" s="152">
        <v>1</v>
      </c>
      <c r="O43" s="152"/>
      <c r="P43" s="135"/>
      <c r="Q43" s="131">
        <f t="shared" si="10"/>
        <v>0.05</v>
      </c>
      <c r="R43" s="131">
        <f t="shared" si="11"/>
        <v>3.6111111111111115E-2</v>
      </c>
      <c r="S43" s="131">
        <f t="shared" si="12"/>
        <v>0.05</v>
      </c>
      <c r="T43" s="131">
        <f t="shared" si="13"/>
        <v>0</v>
      </c>
      <c r="U43" s="10"/>
      <c r="V43" s="10"/>
      <c r="W43" s="123"/>
      <c r="X43" s="124">
        <f t="shared" si="14"/>
        <v>3.4027777777777782E-2</v>
      </c>
      <c r="AA43"/>
      <c r="AB43" s="11"/>
      <c r="AQ43" s="145"/>
      <c r="AR43" s="145"/>
      <c r="AS43" s="144"/>
      <c r="AT43" s="144"/>
      <c r="AU43" s="144"/>
      <c r="AV43" s="144"/>
      <c r="AW43" s="144"/>
      <c r="AX43" s="144"/>
      <c r="AY43" s="144"/>
      <c r="AZ43" s="144"/>
      <c r="BA43" s="144"/>
      <c r="BB43" s="181"/>
      <c r="BC43" s="181"/>
      <c r="BD43" s="181"/>
      <c r="BE43" s="181"/>
      <c r="BF43" s="181"/>
      <c r="BG43" s="181"/>
      <c r="BH43" s="181"/>
      <c r="BI43" s="181"/>
      <c r="BJ43" s="181"/>
      <c r="BK43" s="181"/>
      <c r="BL43" s="181"/>
      <c r="BM43" s="181"/>
      <c r="BN43" s="181"/>
      <c r="BO43" s="181"/>
      <c r="BP43" s="181"/>
      <c r="BQ43" s="181"/>
      <c r="BR43" s="181"/>
      <c r="BS43" s="181"/>
      <c r="BT43" s="181"/>
      <c r="BU43" s="181"/>
      <c r="BV43" s="181"/>
      <c r="BW43" s="181"/>
      <c r="BX43" s="181"/>
      <c r="BY43" s="181"/>
      <c r="BZ43" s="181"/>
      <c r="CA43" s="181"/>
      <c r="CB43" s="181"/>
      <c r="CC43" s="181"/>
      <c r="CD43" s="181"/>
    </row>
    <row r="44" spans="1:82" s="5" customFormat="1" ht="30" x14ac:dyDescent="0.2">
      <c r="A44" s="129">
        <f t="shared" si="15"/>
        <v>6</v>
      </c>
      <c r="B44" s="296" t="s">
        <v>317</v>
      </c>
      <c r="C44" s="151" t="s">
        <v>121</v>
      </c>
      <c r="D44" s="130" t="s">
        <v>241</v>
      </c>
      <c r="E44" s="272">
        <v>41517</v>
      </c>
      <c r="F44" s="171">
        <v>0.2</v>
      </c>
      <c r="G44" s="170"/>
      <c r="H44" s="161">
        <v>1</v>
      </c>
      <c r="I44" s="161">
        <v>1</v>
      </c>
      <c r="J44" s="161">
        <v>1</v>
      </c>
      <c r="K44" s="161">
        <v>1</v>
      </c>
      <c r="L44" s="152">
        <v>1</v>
      </c>
      <c r="M44" s="152">
        <v>0.5</v>
      </c>
      <c r="N44" s="152">
        <v>0.5</v>
      </c>
      <c r="O44" s="152"/>
      <c r="P44" s="135"/>
      <c r="Q44" s="131">
        <f>IF(H44=0,$F44,IF((L44/H44*$F44)&gt;$F44,$F44,L44/H44*$F44))</f>
        <v>0.2</v>
      </c>
      <c r="R44" s="131">
        <f>IF(I44=0,$F44,IF((M44/I44*$F44)&gt;$F44,$F44,M44/I44*$F44))</f>
        <v>0.1</v>
      </c>
      <c r="S44" s="131">
        <f>IF(J44=0,$F44,IF((N44/J44*$F44)&gt;$F44,$F44,N44/J44*$F44))</f>
        <v>0.1</v>
      </c>
      <c r="T44" s="131">
        <f>IF(K44=0,$F44,IF((O44/K44*$F44)&gt;$F44,$F44,O44/K44*$F44))</f>
        <v>0</v>
      </c>
      <c r="U44" s="10"/>
      <c r="V44" s="10"/>
      <c r="W44" s="123"/>
      <c r="X44" s="124">
        <f>SUM(Q44:T44)/4</f>
        <v>0.1</v>
      </c>
      <c r="AA44"/>
      <c r="AB44" s="11"/>
      <c r="AQ44" s="145"/>
      <c r="AR44" s="145"/>
      <c r="AS44" s="144"/>
      <c r="AT44" s="144"/>
      <c r="AU44" s="144"/>
      <c r="AV44" s="144"/>
      <c r="AW44" s="144"/>
      <c r="AX44" s="144"/>
      <c r="AY44" s="144"/>
      <c r="AZ44" s="144"/>
      <c r="BA44" s="144"/>
      <c r="BB44" s="181"/>
      <c r="BC44" s="181"/>
      <c r="BD44" s="181"/>
      <c r="BE44" s="181"/>
      <c r="BF44" s="181"/>
      <c r="BG44" s="181"/>
      <c r="BH44" s="181"/>
      <c r="BI44" s="181"/>
      <c r="BJ44" s="181"/>
      <c r="BK44" s="181"/>
      <c r="BL44" s="181"/>
      <c r="BM44" s="181"/>
      <c r="BN44" s="181"/>
      <c r="BO44" s="181"/>
      <c r="BP44" s="181"/>
      <c r="BQ44" s="181"/>
      <c r="BR44" s="181"/>
      <c r="BS44" s="181"/>
      <c r="BT44" s="181"/>
      <c r="BU44" s="181"/>
      <c r="BV44" s="181"/>
      <c r="BW44" s="181"/>
      <c r="BX44" s="181"/>
      <c r="BY44" s="181"/>
      <c r="BZ44" s="181"/>
      <c r="CA44" s="181"/>
      <c r="CB44" s="181"/>
      <c r="CC44" s="181"/>
      <c r="CD44" s="181"/>
    </row>
    <row r="45" spans="1:82" s="5" customFormat="1" ht="15.75" x14ac:dyDescent="0.2">
      <c r="A45" s="129"/>
      <c r="B45" s="273" t="s">
        <v>30</v>
      </c>
      <c r="C45" s="151"/>
      <c r="D45" s="130"/>
      <c r="E45" s="130"/>
      <c r="F45" s="171"/>
      <c r="G45" s="170"/>
      <c r="H45" s="161"/>
      <c r="I45" s="161"/>
      <c r="J45" s="161"/>
      <c r="K45" s="161"/>
      <c r="L45" s="152"/>
      <c r="M45" s="152"/>
      <c r="N45" s="152"/>
      <c r="O45" s="131"/>
      <c r="P45" s="135"/>
      <c r="Q45" s="131">
        <f t="shared" si="10"/>
        <v>0</v>
      </c>
      <c r="R45" s="131">
        <f t="shared" si="11"/>
        <v>0</v>
      </c>
      <c r="S45" s="131">
        <f t="shared" si="12"/>
        <v>0</v>
      </c>
      <c r="T45" s="131">
        <f t="shared" si="13"/>
        <v>0</v>
      </c>
      <c r="U45" s="10"/>
      <c r="V45" s="10"/>
      <c r="W45" s="123"/>
      <c r="X45" s="124">
        <f t="shared" si="14"/>
        <v>0</v>
      </c>
      <c r="AA45"/>
      <c r="AB45" s="181"/>
      <c r="AQ45" s="11"/>
      <c r="AR45" s="11"/>
      <c r="AS45" s="181"/>
      <c r="AT45" s="181"/>
      <c r="AU45" s="181"/>
      <c r="AV45" s="181"/>
      <c r="AW45" s="181"/>
      <c r="AX45" s="181"/>
      <c r="AY45" s="181"/>
      <c r="AZ45" s="181"/>
      <c r="BA45" s="181"/>
      <c r="BB45" s="181"/>
      <c r="BC45" s="181"/>
      <c r="BD45" s="181"/>
      <c r="BE45" s="181"/>
      <c r="BF45" s="181"/>
      <c r="BG45" s="181"/>
      <c r="BH45" s="181"/>
      <c r="BI45" s="181"/>
      <c r="BJ45" s="181"/>
      <c r="BK45" s="181"/>
      <c r="BL45" s="181"/>
      <c r="BM45" s="181"/>
      <c r="BN45" s="181"/>
      <c r="BO45" s="181"/>
      <c r="BP45" s="181"/>
      <c r="BQ45" s="181"/>
      <c r="BR45" s="181"/>
      <c r="BS45" s="181"/>
      <c r="BT45" s="181"/>
      <c r="BU45" s="181"/>
      <c r="BV45" s="181"/>
      <c r="BW45" s="181"/>
      <c r="BX45" s="181"/>
      <c r="BY45" s="181"/>
      <c r="BZ45" s="181"/>
      <c r="CA45" s="181"/>
      <c r="CB45" s="181"/>
      <c r="CC45" s="181"/>
      <c r="CD45" s="181"/>
    </row>
    <row r="46" spans="1:82" s="5" customFormat="1" ht="45" x14ac:dyDescent="0.2">
      <c r="A46" s="129">
        <f>+A44+1</f>
        <v>7</v>
      </c>
      <c r="B46" s="294" t="s">
        <v>351</v>
      </c>
      <c r="C46" s="151" t="s">
        <v>121</v>
      </c>
      <c r="D46" s="130" t="s">
        <v>325</v>
      </c>
      <c r="E46" s="130" t="s">
        <v>222</v>
      </c>
      <c r="F46" s="171">
        <v>0.02</v>
      </c>
      <c r="G46" s="170"/>
      <c r="H46" s="161">
        <v>1</v>
      </c>
      <c r="I46" s="161">
        <v>1</v>
      </c>
      <c r="J46" s="161">
        <v>1</v>
      </c>
      <c r="K46" s="161">
        <v>1</v>
      </c>
      <c r="L46" s="152">
        <v>0.66</v>
      </c>
      <c r="M46" s="152">
        <v>0.45</v>
      </c>
      <c r="N46" s="152">
        <v>1</v>
      </c>
      <c r="O46" s="131"/>
      <c r="P46" s="135"/>
      <c r="Q46" s="131">
        <f t="shared" si="10"/>
        <v>1.3200000000000002E-2</v>
      </c>
      <c r="R46" s="131">
        <f t="shared" si="11"/>
        <v>9.0000000000000011E-3</v>
      </c>
      <c r="S46" s="131">
        <f t="shared" si="12"/>
        <v>0.02</v>
      </c>
      <c r="T46" s="131">
        <f t="shared" si="13"/>
        <v>0</v>
      </c>
      <c r="U46" s="10"/>
      <c r="V46" s="10"/>
      <c r="W46" s="123"/>
      <c r="X46" s="124">
        <f t="shared" si="14"/>
        <v>1.055E-2</v>
      </c>
      <c r="AA46"/>
      <c r="AB46" s="181"/>
      <c r="AQ46" s="11"/>
      <c r="AR46" s="11"/>
      <c r="AS46" s="181"/>
      <c r="AT46" s="181"/>
      <c r="AU46" s="181"/>
      <c r="AV46" s="181"/>
      <c r="AW46" s="181"/>
      <c r="AX46" s="181"/>
      <c r="AY46" s="181"/>
      <c r="AZ46" s="181"/>
      <c r="BA46" s="181"/>
      <c r="BB46" s="181"/>
      <c r="BC46" s="181"/>
      <c r="BD46" s="181"/>
      <c r="BE46" s="181"/>
      <c r="BF46" s="181"/>
      <c r="BG46" s="181"/>
      <c r="BH46" s="181"/>
      <c r="BI46" s="181"/>
      <c r="BJ46" s="181"/>
      <c r="BK46" s="181"/>
      <c r="BL46" s="181"/>
      <c r="BM46" s="181"/>
      <c r="BN46" s="181"/>
      <c r="BO46" s="181"/>
      <c r="BP46" s="181"/>
      <c r="BQ46" s="181"/>
      <c r="BR46" s="181"/>
      <c r="BS46" s="181"/>
      <c r="BT46" s="181"/>
      <c r="BU46" s="181"/>
      <c r="BV46" s="181"/>
      <c r="BW46" s="181"/>
      <c r="BX46" s="181"/>
      <c r="BY46" s="181"/>
      <c r="BZ46" s="181"/>
      <c r="CA46" s="181"/>
      <c r="CB46" s="181"/>
      <c r="CC46" s="181"/>
      <c r="CD46" s="181"/>
    </row>
    <row r="47" spans="1:82" s="5" customFormat="1" ht="45" x14ac:dyDescent="0.2">
      <c r="A47" s="129">
        <f t="shared" si="15"/>
        <v>8</v>
      </c>
      <c r="B47" s="294" t="s">
        <v>352</v>
      </c>
      <c r="C47" s="151" t="s">
        <v>121</v>
      </c>
      <c r="D47" s="130" t="s">
        <v>325</v>
      </c>
      <c r="E47" s="130" t="s">
        <v>337</v>
      </c>
      <c r="F47" s="171">
        <v>0.02</v>
      </c>
      <c r="G47" s="170"/>
      <c r="H47" s="161">
        <v>1</v>
      </c>
      <c r="I47" s="161">
        <v>1</v>
      </c>
      <c r="J47" s="161">
        <v>1</v>
      </c>
      <c r="K47" s="161">
        <v>1</v>
      </c>
      <c r="L47" s="152">
        <v>0</v>
      </c>
      <c r="M47" s="152">
        <v>0</v>
      </c>
      <c r="N47" s="152">
        <v>0.5</v>
      </c>
      <c r="O47" s="131"/>
      <c r="P47" s="135"/>
      <c r="Q47" s="131">
        <f t="shared" si="10"/>
        <v>0</v>
      </c>
      <c r="R47" s="131">
        <f t="shared" si="11"/>
        <v>0</v>
      </c>
      <c r="S47" s="131">
        <f t="shared" si="12"/>
        <v>0.01</v>
      </c>
      <c r="T47" s="131">
        <f t="shared" si="13"/>
        <v>0</v>
      </c>
      <c r="U47" s="10"/>
      <c r="V47" s="10"/>
      <c r="W47" s="123"/>
      <c r="X47" s="124">
        <f t="shared" si="14"/>
        <v>2.5000000000000001E-3</v>
      </c>
      <c r="AA47"/>
      <c r="AB47" s="181"/>
      <c r="AQ47" s="11"/>
      <c r="AR47" s="1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1"/>
      <c r="BR47" s="181"/>
      <c r="BS47" s="181"/>
      <c r="BT47" s="181"/>
      <c r="BU47" s="181"/>
      <c r="BV47" s="181"/>
      <c r="BW47" s="181"/>
      <c r="BX47" s="181"/>
      <c r="BY47" s="181"/>
      <c r="BZ47" s="181"/>
      <c r="CA47" s="181"/>
      <c r="CB47" s="181"/>
      <c r="CC47" s="181"/>
      <c r="CD47" s="181"/>
    </row>
    <row r="48" spans="1:82" s="5" customFormat="1" ht="45" x14ac:dyDescent="0.2">
      <c r="A48" s="129">
        <f t="shared" si="15"/>
        <v>9</v>
      </c>
      <c r="B48" s="294" t="s">
        <v>294</v>
      </c>
      <c r="C48" s="151" t="s">
        <v>121</v>
      </c>
      <c r="D48" s="130" t="s">
        <v>325</v>
      </c>
      <c r="E48" s="130" t="s">
        <v>223</v>
      </c>
      <c r="F48" s="171">
        <v>0.02</v>
      </c>
      <c r="G48" s="170"/>
      <c r="H48" s="161">
        <v>1</v>
      </c>
      <c r="I48" s="161">
        <v>1</v>
      </c>
      <c r="J48" s="161">
        <v>1</v>
      </c>
      <c r="K48" s="161">
        <v>1</v>
      </c>
      <c r="L48" s="152">
        <v>1</v>
      </c>
      <c r="M48" s="152">
        <v>1</v>
      </c>
      <c r="N48" s="152">
        <v>1</v>
      </c>
      <c r="O48" s="131"/>
      <c r="P48" s="135"/>
      <c r="Q48" s="131">
        <f t="shared" si="10"/>
        <v>0.02</v>
      </c>
      <c r="R48" s="131">
        <f t="shared" si="11"/>
        <v>0.02</v>
      </c>
      <c r="S48" s="131">
        <f t="shared" si="12"/>
        <v>0.02</v>
      </c>
      <c r="T48" s="131">
        <f t="shared" si="13"/>
        <v>0</v>
      </c>
      <c r="U48" s="10"/>
      <c r="V48" s="10"/>
      <c r="W48" s="123"/>
      <c r="X48" s="124">
        <f t="shared" si="14"/>
        <v>1.4999999999999999E-2</v>
      </c>
      <c r="AA48"/>
      <c r="AB48" s="181"/>
      <c r="AQ48" s="11"/>
      <c r="AR48" s="11"/>
      <c r="AS48" s="181"/>
      <c r="AT48" s="181"/>
      <c r="AU48" s="181"/>
      <c r="AV48" s="181"/>
      <c r="AW48" s="181"/>
      <c r="AX48" s="181"/>
      <c r="AY48" s="181"/>
      <c r="AZ48" s="181"/>
      <c r="BA48" s="181"/>
      <c r="BB48" s="181"/>
      <c r="BC48" s="181"/>
      <c r="BD48" s="181"/>
      <c r="BE48" s="181"/>
      <c r="BF48" s="181"/>
      <c r="BG48" s="181"/>
      <c r="BH48" s="181"/>
      <c r="BI48" s="181"/>
      <c r="BJ48" s="181"/>
      <c r="BK48" s="181"/>
      <c r="BL48" s="181"/>
      <c r="BM48" s="181"/>
      <c r="BN48" s="181"/>
      <c r="BO48" s="181"/>
      <c r="BP48" s="181"/>
      <c r="BQ48" s="181"/>
      <c r="BR48" s="181"/>
      <c r="BS48" s="181"/>
      <c r="BT48" s="181"/>
      <c r="BU48" s="181"/>
      <c r="BV48" s="181"/>
      <c r="BW48" s="181"/>
      <c r="BX48" s="181"/>
      <c r="BY48" s="181"/>
      <c r="BZ48" s="181"/>
      <c r="CA48" s="181"/>
      <c r="CB48" s="181"/>
      <c r="CC48" s="181"/>
      <c r="CD48" s="181"/>
    </row>
    <row r="49" spans="1:82" s="5" customFormat="1" ht="30" x14ac:dyDescent="0.2">
      <c r="A49" s="129">
        <f t="shared" si="15"/>
        <v>10</v>
      </c>
      <c r="B49" s="294" t="s">
        <v>64</v>
      </c>
      <c r="C49" s="151" t="s">
        <v>121</v>
      </c>
      <c r="D49" s="130" t="s">
        <v>241</v>
      </c>
      <c r="E49" s="159" t="s">
        <v>223</v>
      </c>
      <c r="F49" s="171">
        <v>0.05</v>
      </c>
      <c r="G49" s="170"/>
      <c r="H49" s="161">
        <v>1</v>
      </c>
      <c r="I49" s="161">
        <v>1</v>
      </c>
      <c r="J49" s="161">
        <v>1</v>
      </c>
      <c r="K49" s="161">
        <v>1</v>
      </c>
      <c r="L49" s="152">
        <v>1</v>
      </c>
      <c r="M49" s="152">
        <v>1</v>
      </c>
      <c r="N49" s="152">
        <v>1</v>
      </c>
      <c r="O49" s="131"/>
      <c r="P49" s="135"/>
      <c r="Q49" s="131">
        <f t="shared" si="10"/>
        <v>0.05</v>
      </c>
      <c r="R49" s="131">
        <f t="shared" si="11"/>
        <v>0.05</v>
      </c>
      <c r="S49" s="131">
        <f t="shared" si="12"/>
        <v>0.05</v>
      </c>
      <c r="T49" s="131">
        <f t="shared" si="13"/>
        <v>0</v>
      </c>
      <c r="U49" s="10"/>
      <c r="V49" s="10"/>
      <c r="W49" s="123"/>
      <c r="X49" s="124">
        <f t="shared" si="14"/>
        <v>3.7500000000000006E-2</v>
      </c>
      <c r="AA49"/>
      <c r="AB49" s="181"/>
      <c r="AQ49" s="145"/>
      <c r="AR49" s="145"/>
      <c r="AS49" s="144"/>
      <c r="AT49" s="144"/>
      <c r="AU49" s="144"/>
      <c r="AV49" s="144"/>
      <c r="AW49" s="144"/>
      <c r="AX49" s="144"/>
      <c r="AY49" s="144"/>
      <c r="AZ49" s="144"/>
      <c r="BA49" s="144"/>
      <c r="BB49" s="181"/>
      <c r="BC49" s="181"/>
      <c r="BD49" s="181"/>
      <c r="BE49" s="181"/>
      <c r="BF49" s="181"/>
      <c r="BG49" s="181"/>
      <c r="BH49" s="181"/>
      <c r="BI49" s="181"/>
      <c r="BJ49" s="181"/>
      <c r="BK49" s="181"/>
      <c r="BL49" s="181"/>
      <c r="BM49" s="181"/>
      <c r="BN49" s="181"/>
      <c r="BO49" s="181"/>
      <c r="BP49" s="181"/>
      <c r="BQ49" s="181"/>
      <c r="BR49" s="181"/>
      <c r="BS49" s="181"/>
      <c r="BT49" s="181"/>
      <c r="BU49" s="181"/>
      <c r="BV49" s="181"/>
      <c r="BW49" s="181"/>
      <c r="BX49" s="181"/>
      <c r="BY49" s="181"/>
      <c r="BZ49" s="181"/>
      <c r="CA49" s="181"/>
      <c r="CB49" s="181"/>
      <c r="CC49" s="181"/>
      <c r="CD49" s="181"/>
    </row>
    <row r="50" spans="1:82" s="5" customFormat="1" ht="60" x14ac:dyDescent="0.2">
      <c r="A50" s="129">
        <f t="shared" si="15"/>
        <v>11</v>
      </c>
      <c r="B50" s="294" t="s">
        <v>95</v>
      </c>
      <c r="C50" s="151" t="s">
        <v>186</v>
      </c>
      <c r="D50" s="130" t="s">
        <v>325</v>
      </c>
      <c r="E50" s="158" t="s">
        <v>223</v>
      </c>
      <c r="F50" s="171">
        <v>0.03</v>
      </c>
      <c r="G50" s="170"/>
      <c r="H50" s="161">
        <v>1</v>
      </c>
      <c r="I50" s="161">
        <v>1</v>
      </c>
      <c r="J50" s="161">
        <v>1</v>
      </c>
      <c r="K50" s="161">
        <v>1</v>
      </c>
      <c r="L50" s="152">
        <v>1</v>
      </c>
      <c r="M50" s="152">
        <v>1</v>
      </c>
      <c r="N50" s="152">
        <v>1</v>
      </c>
      <c r="O50" s="131"/>
      <c r="P50" s="135"/>
      <c r="Q50" s="131">
        <f t="shared" ref="Q50:Q93" si="16">IF(H50=0,$F50,IF((L50/H50*$F50)&gt;$F50,$F50,L50/H50*$F50))</f>
        <v>0.03</v>
      </c>
      <c r="R50" s="131">
        <f t="shared" ref="R50:R93" si="17">IF(I50=0,$F50,IF((M50/I50*$F50)&gt;$F50,$F50,M50/I50*$F50))</f>
        <v>0.03</v>
      </c>
      <c r="S50" s="131">
        <f t="shared" ref="S50:S93" si="18">IF(J50=0,$F50,IF((N50/J50*$F50)&gt;$F50,$F50,N50/J50*$F50))</f>
        <v>0.03</v>
      </c>
      <c r="T50" s="131">
        <f t="shared" ref="T50:T93" si="19">IF(K50=0,$F50,IF((O50/K50*$F50)&gt;$F50,$F50,O50/K50*$F50))</f>
        <v>0</v>
      </c>
      <c r="U50" s="10"/>
      <c r="V50" s="10"/>
      <c r="W50" s="123"/>
      <c r="X50" s="124">
        <f t="shared" ref="X50:X93" si="20">SUM(Q50:T50)/4</f>
        <v>2.2499999999999999E-2</v>
      </c>
      <c r="AA50"/>
      <c r="AQ50" s="11"/>
      <c r="AR50" s="1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1"/>
      <c r="BR50" s="181"/>
      <c r="BS50" s="181"/>
      <c r="BT50" s="181"/>
      <c r="BU50" s="181"/>
      <c r="BV50" s="181"/>
      <c r="BW50" s="181"/>
      <c r="BX50" s="181"/>
      <c r="BY50" s="181"/>
      <c r="BZ50" s="181"/>
      <c r="CA50" s="181"/>
      <c r="CB50" s="181"/>
      <c r="CC50" s="181"/>
      <c r="CD50" s="181"/>
    </row>
    <row r="51" spans="1:82" s="5" customFormat="1" ht="45" x14ac:dyDescent="0.2">
      <c r="A51" s="129">
        <f t="shared" si="15"/>
        <v>12</v>
      </c>
      <c r="B51" s="294" t="s">
        <v>65</v>
      </c>
      <c r="C51" s="151" t="s">
        <v>186</v>
      </c>
      <c r="D51" s="130" t="s">
        <v>325</v>
      </c>
      <c r="E51" s="158" t="s">
        <v>223</v>
      </c>
      <c r="F51" s="171">
        <v>0.02</v>
      </c>
      <c r="G51" s="170"/>
      <c r="H51" s="161">
        <v>1</v>
      </c>
      <c r="I51" s="161">
        <v>1</v>
      </c>
      <c r="J51" s="161">
        <v>1</v>
      </c>
      <c r="K51" s="161">
        <v>1</v>
      </c>
      <c r="L51" s="152">
        <v>1</v>
      </c>
      <c r="M51" s="152">
        <v>1</v>
      </c>
      <c r="N51" s="152">
        <v>1</v>
      </c>
      <c r="O51" s="131"/>
      <c r="P51" s="135"/>
      <c r="Q51" s="131">
        <f t="shared" si="16"/>
        <v>0.02</v>
      </c>
      <c r="R51" s="131">
        <f t="shared" si="17"/>
        <v>0.02</v>
      </c>
      <c r="S51" s="131">
        <f t="shared" si="18"/>
        <v>0.02</v>
      </c>
      <c r="T51" s="131">
        <f t="shared" si="19"/>
        <v>0</v>
      </c>
      <c r="U51" s="10"/>
      <c r="V51" s="10"/>
      <c r="W51" s="123"/>
      <c r="X51" s="124">
        <f t="shared" si="20"/>
        <v>1.4999999999999999E-2</v>
      </c>
      <c r="AA51"/>
      <c r="AQ51" s="11"/>
      <c r="AR51" s="1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1"/>
      <c r="BR51" s="181"/>
      <c r="BS51" s="181"/>
      <c r="BT51" s="181"/>
      <c r="BU51" s="181"/>
      <c r="BV51" s="181"/>
      <c r="BW51" s="181"/>
      <c r="BX51" s="181"/>
      <c r="BY51" s="181"/>
      <c r="BZ51" s="181"/>
      <c r="CA51" s="181"/>
      <c r="CB51" s="181"/>
      <c r="CC51" s="181"/>
      <c r="CD51" s="181"/>
    </row>
    <row r="52" spans="1:82" s="5" customFormat="1" ht="75" x14ac:dyDescent="0.2">
      <c r="A52" s="129">
        <f t="shared" si="15"/>
        <v>13</v>
      </c>
      <c r="B52" s="294" t="s">
        <v>338</v>
      </c>
      <c r="C52" s="151" t="s">
        <v>186</v>
      </c>
      <c r="D52" s="130" t="s">
        <v>325</v>
      </c>
      <c r="E52" s="158" t="s">
        <v>223</v>
      </c>
      <c r="F52" s="171">
        <v>0.02</v>
      </c>
      <c r="G52" s="170"/>
      <c r="H52" s="161">
        <v>1</v>
      </c>
      <c r="I52" s="161">
        <v>1</v>
      </c>
      <c r="J52" s="161">
        <v>1</v>
      </c>
      <c r="K52" s="161">
        <v>1</v>
      </c>
      <c r="L52" s="152">
        <v>1</v>
      </c>
      <c r="M52" s="152">
        <v>1</v>
      </c>
      <c r="N52" s="152">
        <v>1</v>
      </c>
      <c r="O52" s="131"/>
      <c r="P52" s="135"/>
      <c r="Q52" s="131">
        <f t="shared" si="16"/>
        <v>0.02</v>
      </c>
      <c r="R52" s="131">
        <f t="shared" si="17"/>
        <v>0.02</v>
      </c>
      <c r="S52" s="131">
        <f t="shared" si="18"/>
        <v>0.02</v>
      </c>
      <c r="T52" s="131">
        <f t="shared" si="19"/>
        <v>0</v>
      </c>
      <c r="U52" s="10"/>
      <c r="V52" s="10"/>
      <c r="W52" s="123"/>
      <c r="X52" s="124">
        <f t="shared" si="20"/>
        <v>1.4999999999999999E-2</v>
      </c>
      <c r="AA52"/>
      <c r="AQ52" s="11"/>
      <c r="AR52" s="1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1"/>
      <c r="BR52" s="181"/>
      <c r="BS52" s="181"/>
      <c r="BT52" s="181"/>
      <c r="BU52" s="181"/>
      <c r="BV52" s="181"/>
      <c r="BW52" s="181"/>
      <c r="BX52" s="181"/>
      <c r="BY52" s="181"/>
      <c r="BZ52" s="181"/>
      <c r="CA52" s="181"/>
      <c r="CB52" s="181"/>
      <c r="CC52" s="181"/>
      <c r="CD52" s="181"/>
    </row>
    <row r="53" spans="1:82" s="5" customFormat="1" ht="31.5" x14ac:dyDescent="0.2">
      <c r="A53" s="129"/>
      <c r="B53" s="136" t="s">
        <v>96</v>
      </c>
      <c r="C53" s="151"/>
      <c r="D53" s="130"/>
      <c r="E53" s="130"/>
      <c r="F53" s="171"/>
      <c r="G53" s="170"/>
      <c r="H53" s="161"/>
      <c r="I53" s="161"/>
      <c r="J53" s="161"/>
      <c r="K53" s="161"/>
      <c r="L53" s="131"/>
      <c r="M53" s="131"/>
      <c r="N53" s="131"/>
      <c r="O53" s="131"/>
      <c r="P53" s="135"/>
      <c r="Q53" s="131">
        <f t="shared" si="16"/>
        <v>0</v>
      </c>
      <c r="R53" s="131">
        <f t="shared" si="17"/>
        <v>0</v>
      </c>
      <c r="S53" s="131">
        <f t="shared" si="18"/>
        <v>0</v>
      </c>
      <c r="T53" s="131">
        <f t="shared" si="19"/>
        <v>0</v>
      </c>
      <c r="U53" s="10"/>
      <c r="V53" s="10"/>
      <c r="W53" s="123"/>
      <c r="X53" s="124">
        <f t="shared" si="20"/>
        <v>0</v>
      </c>
      <c r="AA53"/>
      <c r="AQ53" s="11"/>
      <c r="AR53" s="1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1"/>
      <c r="BR53" s="181"/>
      <c r="BS53" s="181"/>
      <c r="BT53" s="181"/>
      <c r="BU53" s="181"/>
      <c r="BV53" s="181"/>
      <c r="BW53" s="181"/>
      <c r="BX53" s="181"/>
      <c r="BY53" s="181"/>
      <c r="BZ53" s="181"/>
      <c r="CA53" s="181"/>
      <c r="CB53" s="181"/>
      <c r="CC53" s="181"/>
      <c r="CD53" s="181"/>
    </row>
    <row r="54" spans="1:82" s="5" customFormat="1" ht="54.75" customHeight="1" x14ac:dyDescent="0.2">
      <c r="A54" s="129">
        <f>+A52+1</f>
        <v>14</v>
      </c>
      <c r="B54" s="294" t="s">
        <v>295</v>
      </c>
      <c r="C54" s="151" t="s">
        <v>186</v>
      </c>
      <c r="D54" s="130" t="s">
        <v>325</v>
      </c>
      <c r="E54" s="158" t="s">
        <v>223</v>
      </c>
      <c r="F54" s="171">
        <v>0.02</v>
      </c>
      <c r="G54" s="170"/>
      <c r="H54" s="161">
        <v>1</v>
      </c>
      <c r="I54" s="161">
        <v>1</v>
      </c>
      <c r="J54" s="161">
        <v>1</v>
      </c>
      <c r="K54" s="161">
        <v>1</v>
      </c>
      <c r="L54" s="152">
        <v>1</v>
      </c>
      <c r="M54" s="152">
        <v>1</v>
      </c>
      <c r="N54" s="152">
        <v>1</v>
      </c>
      <c r="O54" s="131"/>
      <c r="P54" s="135"/>
      <c r="Q54" s="131">
        <f t="shared" si="16"/>
        <v>0.02</v>
      </c>
      <c r="R54" s="131">
        <f t="shared" si="17"/>
        <v>0.02</v>
      </c>
      <c r="S54" s="131">
        <f t="shared" si="18"/>
        <v>0.02</v>
      </c>
      <c r="T54" s="131">
        <f t="shared" si="19"/>
        <v>0</v>
      </c>
      <c r="U54" s="10"/>
      <c r="V54" s="10"/>
      <c r="W54" s="123"/>
      <c r="X54" s="124">
        <f t="shared" si="20"/>
        <v>1.4999999999999999E-2</v>
      </c>
      <c r="AA54"/>
      <c r="AQ54" s="11"/>
      <c r="AR54" s="1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1"/>
      <c r="BR54" s="181"/>
      <c r="BS54" s="181"/>
      <c r="BT54" s="181"/>
      <c r="BU54" s="181"/>
      <c r="BV54" s="181"/>
      <c r="BW54" s="181"/>
      <c r="BX54" s="181"/>
      <c r="BY54" s="181"/>
      <c r="BZ54" s="181"/>
      <c r="CA54" s="181"/>
      <c r="CB54" s="181"/>
      <c r="CC54" s="181"/>
      <c r="CD54" s="181"/>
    </row>
    <row r="55" spans="1:82" s="5" customFormat="1" ht="45" x14ac:dyDescent="0.2">
      <c r="A55" s="129">
        <f t="shared" si="15"/>
        <v>15</v>
      </c>
      <c r="B55" s="294" t="s">
        <v>97</v>
      </c>
      <c r="C55" s="151" t="s">
        <v>186</v>
      </c>
      <c r="D55" s="130" t="s">
        <v>325</v>
      </c>
      <c r="E55" s="158" t="s">
        <v>223</v>
      </c>
      <c r="F55" s="171">
        <v>0.02</v>
      </c>
      <c r="G55" s="170"/>
      <c r="H55" s="161">
        <v>1</v>
      </c>
      <c r="I55" s="161">
        <v>1</v>
      </c>
      <c r="J55" s="161">
        <v>1</v>
      </c>
      <c r="K55" s="161">
        <v>1</v>
      </c>
      <c r="L55" s="152">
        <v>1</v>
      </c>
      <c r="M55" s="152">
        <v>1</v>
      </c>
      <c r="N55" s="152">
        <v>1</v>
      </c>
      <c r="O55" s="131"/>
      <c r="P55" s="135"/>
      <c r="Q55" s="131">
        <f t="shared" si="16"/>
        <v>0.02</v>
      </c>
      <c r="R55" s="131">
        <f t="shared" si="17"/>
        <v>0.02</v>
      </c>
      <c r="S55" s="131">
        <f t="shared" si="18"/>
        <v>0.02</v>
      </c>
      <c r="T55" s="131">
        <f t="shared" si="19"/>
        <v>0</v>
      </c>
      <c r="U55" s="10"/>
      <c r="V55" s="10"/>
      <c r="W55" s="123"/>
      <c r="X55" s="124">
        <f t="shared" si="20"/>
        <v>1.4999999999999999E-2</v>
      </c>
      <c r="AA55"/>
      <c r="AQ55" s="11"/>
      <c r="AR55" s="11"/>
      <c r="AS55" s="181"/>
      <c r="AT55" s="181"/>
      <c r="AU55" s="181"/>
      <c r="AV55" s="181"/>
      <c r="AW55" s="181"/>
      <c r="AX55" s="181"/>
      <c r="AY55" s="181"/>
      <c r="AZ55" s="181"/>
      <c r="BA55" s="181"/>
      <c r="BB55" s="181"/>
      <c r="BC55" s="181"/>
      <c r="BD55" s="181"/>
      <c r="BE55" s="181"/>
      <c r="BF55" s="181"/>
      <c r="BG55" s="181"/>
      <c r="BH55" s="181"/>
      <c r="BI55" s="181"/>
      <c r="BJ55" s="181"/>
      <c r="BK55" s="181"/>
      <c r="BL55" s="181"/>
      <c r="BM55" s="181"/>
      <c r="BN55" s="181"/>
      <c r="BO55" s="181"/>
      <c r="BP55" s="181"/>
      <c r="BQ55" s="181"/>
      <c r="BR55" s="181"/>
      <c r="BS55" s="181"/>
      <c r="BT55" s="181"/>
      <c r="BU55" s="181"/>
      <c r="BV55" s="181"/>
      <c r="BW55" s="181"/>
      <c r="BX55" s="181"/>
      <c r="BY55" s="181"/>
      <c r="BZ55" s="181"/>
      <c r="CA55" s="181"/>
      <c r="CB55" s="181"/>
      <c r="CC55" s="181"/>
      <c r="CD55" s="181"/>
    </row>
    <row r="56" spans="1:82" s="5" customFormat="1" ht="45" x14ac:dyDescent="0.2">
      <c r="A56" s="129">
        <f t="shared" si="15"/>
        <v>16</v>
      </c>
      <c r="B56" s="294" t="s">
        <v>98</v>
      </c>
      <c r="C56" s="151" t="s">
        <v>186</v>
      </c>
      <c r="D56" s="130" t="s">
        <v>325</v>
      </c>
      <c r="E56" s="158" t="s">
        <v>223</v>
      </c>
      <c r="F56" s="171">
        <v>0.02</v>
      </c>
      <c r="G56" s="170"/>
      <c r="H56" s="161">
        <v>1</v>
      </c>
      <c r="I56" s="161">
        <v>1</v>
      </c>
      <c r="J56" s="161">
        <v>1</v>
      </c>
      <c r="K56" s="161">
        <v>1</v>
      </c>
      <c r="L56" s="152">
        <v>1</v>
      </c>
      <c r="M56" s="152">
        <v>1</v>
      </c>
      <c r="N56" s="152">
        <v>1</v>
      </c>
      <c r="O56" s="131"/>
      <c r="P56" s="135"/>
      <c r="Q56" s="131">
        <f t="shared" si="16"/>
        <v>0.02</v>
      </c>
      <c r="R56" s="131">
        <f t="shared" si="17"/>
        <v>0.02</v>
      </c>
      <c r="S56" s="131">
        <f t="shared" si="18"/>
        <v>0.02</v>
      </c>
      <c r="T56" s="131">
        <f t="shared" si="19"/>
        <v>0</v>
      </c>
      <c r="U56" s="10"/>
      <c r="V56" s="10"/>
      <c r="W56" s="123"/>
      <c r="X56" s="124">
        <f t="shared" si="20"/>
        <v>1.4999999999999999E-2</v>
      </c>
      <c r="AA56"/>
      <c r="AQ56" s="11"/>
      <c r="AR56" s="1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1"/>
      <c r="BR56" s="181"/>
      <c r="BS56" s="181"/>
      <c r="BT56" s="181"/>
      <c r="BU56" s="181"/>
      <c r="BV56" s="181"/>
      <c r="BW56" s="181"/>
      <c r="BX56" s="181"/>
      <c r="BY56" s="181"/>
      <c r="BZ56" s="181"/>
      <c r="CA56" s="181"/>
      <c r="CB56" s="181"/>
      <c r="CC56" s="181"/>
      <c r="CD56" s="181"/>
    </row>
    <row r="57" spans="1:82" s="5" customFormat="1" ht="31.5" x14ac:dyDescent="0.2">
      <c r="A57" s="129">
        <f t="shared" si="15"/>
        <v>17</v>
      </c>
      <c r="B57" s="136" t="s">
        <v>96</v>
      </c>
      <c r="C57" s="151"/>
      <c r="D57" s="130"/>
      <c r="E57" s="130"/>
      <c r="F57" s="171"/>
      <c r="G57" s="130"/>
      <c r="H57" s="161"/>
      <c r="I57" s="161"/>
      <c r="J57" s="161"/>
      <c r="K57" s="161"/>
      <c r="L57" s="131"/>
      <c r="M57" s="131"/>
      <c r="N57" s="131">
        <v>1</v>
      </c>
      <c r="O57" s="131"/>
      <c r="P57" s="135"/>
      <c r="Q57" s="131">
        <f t="shared" si="16"/>
        <v>0</v>
      </c>
      <c r="R57" s="131">
        <f t="shared" si="17"/>
        <v>0</v>
      </c>
      <c r="S57" s="131">
        <f t="shared" si="18"/>
        <v>0</v>
      </c>
      <c r="T57" s="131">
        <f t="shared" si="19"/>
        <v>0</v>
      </c>
      <c r="U57" s="10"/>
      <c r="V57" s="10"/>
      <c r="W57" s="123"/>
      <c r="X57" s="124">
        <f t="shared" si="20"/>
        <v>0</v>
      </c>
      <c r="AA57"/>
      <c r="AQ57" s="11"/>
      <c r="AR57" s="1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1"/>
      <c r="BR57" s="181"/>
      <c r="BS57" s="181"/>
      <c r="BT57" s="181"/>
      <c r="BU57" s="181"/>
      <c r="BV57" s="181"/>
      <c r="BW57" s="181"/>
      <c r="BX57" s="181"/>
      <c r="BY57" s="181"/>
      <c r="BZ57" s="181"/>
      <c r="CA57" s="181"/>
      <c r="CB57" s="181"/>
      <c r="CC57" s="181"/>
      <c r="CD57" s="181"/>
    </row>
    <row r="58" spans="1:82" s="5" customFormat="1" ht="45" x14ac:dyDescent="0.2">
      <c r="A58" s="129">
        <f t="shared" si="15"/>
        <v>18</v>
      </c>
      <c r="B58" s="294" t="s">
        <v>99</v>
      </c>
      <c r="C58" s="151" t="s">
        <v>186</v>
      </c>
      <c r="D58" s="130" t="s">
        <v>325</v>
      </c>
      <c r="E58" s="130" t="s">
        <v>223</v>
      </c>
      <c r="F58" s="171">
        <v>0.02</v>
      </c>
      <c r="G58" s="130"/>
      <c r="H58" s="161">
        <v>1</v>
      </c>
      <c r="I58" s="161">
        <v>1</v>
      </c>
      <c r="J58" s="161">
        <v>1</v>
      </c>
      <c r="K58" s="161">
        <v>1</v>
      </c>
      <c r="L58" s="152">
        <v>1</v>
      </c>
      <c r="M58" s="152">
        <v>0.75</v>
      </c>
      <c r="N58" s="152">
        <v>1</v>
      </c>
      <c r="O58" s="131"/>
      <c r="P58" s="135"/>
      <c r="Q58" s="131">
        <f t="shared" si="16"/>
        <v>0.02</v>
      </c>
      <c r="R58" s="131">
        <f t="shared" si="17"/>
        <v>1.4999999999999999E-2</v>
      </c>
      <c r="S58" s="131">
        <f t="shared" si="18"/>
        <v>0.02</v>
      </c>
      <c r="T58" s="131">
        <f t="shared" si="19"/>
        <v>0</v>
      </c>
      <c r="U58" s="10"/>
      <c r="V58" s="10"/>
      <c r="W58" s="123"/>
      <c r="X58" s="124">
        <f t="shared" si="20"/>
        <v>1.3750000000000002E-2</v>
      </c>
      <c r="AA58"/>
      <c r="AQ58" s="11"/>
      <c r="AR58" s="1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1"/>
      <c r="BQ58" s="181"/>
      <c r="BR58" s="181"/>
      <c r="BS58" s="181"/>
      <c r="BT58" s="181"/>
      <c r="BU58" s="181"/>
      <c r="BV58" s="181"/>
      <c r="BW58" s="181"/>
      <c r="BX58" s="181"/>
      <c r="BY58" s="181"/>
      <c r="BZ58" s="181"/>
      <c r="CA58" s="181"/>
      <c r="CB58" s="181"/>
      <c r="CC58" s="181"/>
      <c r="CD58" s="181"/>
    </row>
    <row r="59" spans="1:82" s="5" customFormat="1" ht="45" x14ac:dyDescent="0.2">
      <c r="A59" s="129">
        <f t="shared" si="15"/>
        <v>19</v>
      </c>
      <c r="B59" s="294" t="s">
        <v>100</v>
      </c>
      <c r="C59" s="151" t="s">
        <v>186</v>
      </c>
      <c r="D59" s="130" t="s">
        <v>325</v>
      </c>
      <c r="E59" s="130" t="s">
        <v>223</v>
      </c>
      <c r="F59" s="171">
        <v>0.02</v>
      </c>
      <c r="G59" s="130"/>
      <c r="H59" s="161">
        <v>1</v>
      </c>
      <c r="I59" s="161">
        <v>1</v>
      </c>
      <c r="J59" s="161">
        <v>1</v>
      </c>
      <c r="K59" s="161">
        <v>1</v>
      </c>
      <c r="L59" s="152">
        <v>1</v>
      </c>
      <c r="M59" s="152">
        <v>1</v>
      </c>
      <c r="N59" s="152">
        <v>1</v>
      </c>
      <c r="O59" s="131"/>
      <c r="P59" s="135"/>
      <c r="Q59" s="131">
        <f t="shared" si="16"/>
        <v>0.02</v>
      </c>
      <c r="R59" s="131">
        <f t="shared" si="17"/>
        <v>0.02</v>
      </c>
      <c r="S59" s="131">
        <f t="shared" si="18"/>
        <v>0.02</v>
      </c>
      <c r="T59" s="131">
        <f t="shared" si="19"/>
        <v>0</v>
      </c>
      <c r="U59" s="10"/>
      <c r="V59" s="10"/>
      <c r="W59" s="123"/>
      <c r="X59" s="124">
        <f t="shared" si="20"/>
        <v>1.4999999999999999E-2</v>
      </c>
      <c r="AA59"/>
      <c r="AQ59" s="11"/>
      <c r="AR59" s="1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1"/>
      <c r="BR59" s="181"/>
      <c r="BS59" s="181"/>
      <c r="BT59" s="181"/>
      <c r="BU59" s="181"/>
      <c r="BV59" s="181"/>
      <c r="BW59" s="181"/>
      <c r="BX59" s="181"/>
      <c r="BY59" s="181"/>
      <c r="BZ59" s="181"/>
      <c r="CA59" s="181"/>
      <c r="CB59" s="181"/>
      <c r="CC59" s="181"/>
      <c r="CD59" s="181"/>
    </row>
    <row r="60" spans="1:82" s="5" customFormat="1" ht="75" x14ac:dyDescent="0.2">
      <c r="A60" s="129">
        <f t="shared" si="15"/>
        <v>20</v>
      </c>
      <c r="B60" s="294" t="s">
        <v>162</v>
      </c>
      <c r="C60" s="151" t="s">
        <v>186</v>
      </c>
      <c r="D60" s="130" t="s">
        <v>325</v>
      </c>
      <c r="E60" s="130" t="s">
        <v>223</v>
      </c>
      <c r="F60" s="171">
        <v>0.02</v>
      </c>
      <c r="G60" s="130"/>
      <c r="H60" s="161">
        <v>0.25</v>
      </c>
      <c r="I60" s="161">
        <v>1</v>
      </c>
      <c r="J60" s="161">
        <v>1</v>
      </c>
      <c r="K60" s="161">
        <v>1</v>
      </c>
      <c r="L60" s="152">
        <v>0.25</v>
      </c>
      <c r="M60" s="152">
        <v>0.75</v>
      </c>
      <c r="N60" s="152">
        <v>0.75</v>
      </c>
      <c r="O60" s="131"/>
      <c r="P60" s="135"/>
      <c r="Q60" s="131">
        <f t="shared" si="16"/>
        <v>0.02</v>
      </c>
      <c r="R60" s="131">
        <f t="shared" si="17"/>
        <v>1.4999999999999999E-2</v>
      </c>
      <c r="S60" s="131">
        <f t="shared" si="18"/>
        <v>1.4999999999999999E-2</v>
      </c>
      <c r="T60" s="131">
        <f t="shared" si="19"/>
        <v>0</v>
      </c>
      <c r="U60" s="10"/>
      <c r="V60" s="10"/>
      <c r="W60" s="123"/>
      <c r="X60" s="124">
        <f t="shared" si="20"/>
        <v>1.2500000000000001E-2</v>
      </c>
      <c r="AA60"/>
      <c r="AQ60" s="11"/>
      <c r="AR60" s="1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1"/>
      <c r="BR60" s="181"/>
      <c r="BS60" s="181"/>
      <c r="BT60" s="181"/>
      <c r="BU60" s="181"/>
      <c r="BV60" s="181"/>
      <c r="BW60" s="181"/>
      <c r="BX60" s="181"/>
      <c r="BY60" s="181"/>
      <c r="BZ60" s="181"/>
      <c r="CA60" s="181"/>
      <c r="CB60" s="181"/>
      <c r="CC60" s="181"/>
      <c r="CD60" s="181"/>
    </row>
    <row r="61" spans="1:82" s="5" customFormat="1" ht="45" x14ac:dyDescent="0.2">
      <c r="A61" s="129">
        <f t="shared" si="15"/>
        <v>21</v>
      </c>
      <c r="B61" s="294" t="s">
        <v>163</v>
      </c>
      <c r="C61" s="151" t="s">
        <v>186</v>
      </c>
      <c r="D61" s="130" t="s">
        <v>325</v>
      </c>
      <c r="E61" s="130" t="s">
        <v>223</v>
      </c>
      <c r="F61" s="171">
        <v>0.02</v>
      </c>
      <c r="G61" s="130"/>
      <c r="H61" s="161">
        <v>1</v>
      </c>
      <c r="I61" s="161">
        <v>1</v>
      </c>
      <c r="J61" s="161">
        <v>1</v>
      </c>
      <c r="K61" s="161">
        <v>1</v>
      </c>
      <c r="L61" s="152">
        <v>1</v>
      </c>
      <c r="M61" s="152">
        <v>1</v>
      </c>
      <c r="N61" s="152">
        <v>1</v>
      </c>
      <c r="O61" s="131"/>
      <c r="P61" s="135"/>
      <c r="Q61" s="131">
        <f t="shared" si="16"/>
        <v>0.02</v>
      </c>
      <c r="R61" s="131">
        <f t="shared" si="17"/>
        <v>0.02</v>
      </c>
      <c r="S61" s="131">
        <f t="shared" si="18"/>
        <v>0.02</v>
      </c>
      <c r="T61" s="131">
        <f t="shared" si="19"/>
        <v>0</v>
      </c>
      <c r="U61" s="10"/>
      <c r="V61" s="10"/>
      <c r="W61" s="123"/>
      <c r="X61" s="124">
        <f t="shared" si="20"/>
        <v>1.4999999999999999E-2</v>
      </c>
      <c r="AA61"/>
      <c r="AQ61" s="11"/>
      <c r="AR61" s="11"/>
      <c r="AS61" s="181"/>
      <c r="AT61" s="181"/>
      <c r="AU61" s="181"/>
      <c r="AV61" s="181"/>
      <c r="AW61" s="181"/>
      <c r="AX61" s="181"/>
      <c r="AY61" s="181"/>
      <c r="AZ61" s="181"/>
      <c r="BA61" s="181"/>
      <c r="BB61" s="181"/>
      <c r="BC61" s="181"/>
      <c r="BD61" s="181"/>
      <c r="BE61" s="181"/>
      <c r="BF61" s="181"/>
      <c r="BG61" s="181"/>
      <c r="BH61" s="181"/>
      <c r="BI61" s="181"/>
      <c r="BJ61" s="181"/>
      <c r="BK61" s="181"/>
      <c r="BL61" s="181"/>
      <c r="BM61" s="181"/>
      <c r="BN61" s="181"/>
      <c r="BO61" s="181"/>
      <c r="BP61" s="181"/>
      <c r="BQ61" s="181"/>
      <c r="BR61" s="181"/>
      <c r="BS61" s="181"/>
      <c r="BT61" s="181"/>
      <c r="BU61" s="181"/>
      <c r="BV61" s="181"/>
      <c r="BW61" s="181"/>
      <c r="BX61" s="181"/>
      <c r="BY61" s="181"/>
      <c r="BZ61" s="181"/>
      <c r="CA61" s="181"/>
      <c r="CB61" s="181"/>
      <c r="CC61" s="181"/>
      <c r="CD61" s="181"/>
    </row>
    <row r="62" spans="1:82" s="5" customFormat="1" ht="45" x14ac:dyDescent="0.2">
      <c r="A62" s="129">
        <f t="shared" si="15"/>
        <v>22</v>
      </c>
      <c r="B62" s="294" t="s">
        <v>130</v>
      </c>
      <c r="C62" s="151" t="s">
        <v>186</v>
      </c>
      <c r="D62" s="130" t="s">
        <v>325</v>
      </c>
      <c r="E62" s="130" t="s">
        <v>223</v>
      </c>
      <c r="F62" s="171">
        <v>0.02</v>
      </c>
      <c r="G62" s="130"/>
      <c r="H62" s="161">
        <v>1</v>
      </c>
      <c r="I62" s="161">
        <v>1</v>
      </c>
      <c r="J62" s="161">
        <v>1</v>
      </c>
      <c r="K62" s="161">
        <v>1</v>
      </c>
      <c r="L62" s="152">
        <v>1</v>
      </c>
      <c r="M62" s="152">
        <v>1</v>
      </c>
      <c r="N62" s="152">
        <v>1</v>
      </c>
      <c r="O62" s="131"/>
      <c r="P62" s="135"/>
      <c r="Q62" s="131">
        <f t="shared" si="16"/>
        <v>0.02</v>
      </c>
      <c r="R62" s="131">
        <f t="shared" si="17"/>
        <v>0.02</v>
      </c>
      <c r="S62" s="131">
        <f t="shared" si="18"/>
        <v>0.02</v>
      </c>
      <c r="T62" s="131">
        <f t="shared" si="19"/>
        <v>0</v>
      </c>
      <c r="U62" s="10"/>
      <c r="V62" s="10"/>
      <c r="W62" s="123"/>
      <c r="X62" s="124">
        <f t="shared" si="20"/>
        <v>1.4999999999999999E-2</v>
      </c>
      <c r="AA62"/>
      <c r="AQ62" s="11"/>
      <c r="AR62" s="1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1"/>
      <c r="BR62" s="181"/>
      <c r="BS62" s="181"/>
      <c r="BT62" s="181"/>
      <c r="BU62" s="181"/>
      <c r="BV62" s="181"/>
      <c r="BW62" s="181"/>
      <c r="BX62" s="181"/>
      <c r="BY62" s="181"/>
      <c r="BZ62" s="181"/>
      <c r="CA62" s="181"/>
      <c r="CB62" s="181"/>
      <c r="CC62" s="181"/>
      <c r="CD62" s="181"/>
    </row>
    <row r="63" spans="1:82" s="5" customFormat="1" ht="33" customHeight="1" x14ac:dyDescent="0.2">
      <c r="A63" s="129">
        <f t="shared" si="15"/>
        <v>23</v>
      </c>
      <c r="B63" s="294" t="s">
        <v>165</v>
      </c>
      <c r="C63" s="151" t="s">
        <v>186</v>
      </c>
      <c r="D63" s="130" t="s">
        <v>319</v>
      </c>
      <c r="E63" s="130" t="s">
        <v>223</v>
      </c>
      <c r="F63" s="171">
        <v>0.02</v>
      </c>
      <c r="G63" s="130"/>
      <c r="H63" s="161">
        <v>1</v>
      </c>
      <c r="I63" s="161">
        <v>1</v>
      </c>
      <c r="J63" s="161">
        <v>1</v>
      </c>
      <c r="K63" s="161">
        <v>1</v>
      </c>
      <c r="L63" s="152">
        <v>1</v>
      </c>
      <c r="M63" s="152">
        <v>1</v>
      </c>
      <c r="N63" s="152">
        <v>1</v>
      </c>
      <c r="O63" s="131"/>
      <c r="P63" s="135"/>
      <c r="Q63" s="131">
        <f t="shared" si="16"/>
        <v>0.02</v>
      </c>
      <c r="R63" s="131">
        <f t="shared" si="17"/>
        <v>0.02</v>
      </c>
      <c r="S63" s="131">
        <f t="shared" si="18"/>
        <v>0.02</v>
      </c>
      <c r="T63" s="131">
        <f t="shared" si="19"/>
        <v>0</v>
      </c>
      <c r="U63" s="10"/>
      <c r="V63" s="10"/>
      <c r="W63" s="123"/>
      <c r="X63" s="124">
        <f t="shared" si="20"/>
        <v>1.4999999999999999E-2</v>
      </c>
      <c r="AA63"/>
      <c r="AQ63" s="145"/>
      <c r="AR63" s="145"/>
      <c r="AS63" s="144"/>
      <c r="AT63" s="144"/>
      <c r="AU63" s="144"/>
      <c r="AV63" s="144"/>
      <c r="AW63" s="144"/>
      <c r="AX63" s="144"/>
      <c r="AY63" s="144"/>
      <c r="AZ63" s="144"/>
      <c r="BA63" s="144"/>
      <c r="BB63" s="181"/>
      <c r="BC63" s="181"/>
      <c r="BD63" s="181"/>
      <c r="BE63" s="181"/>
      <c r="BF63" s="181"/>
      <c r="BG63" s="181"/>
      <c r="BH63" s="181"/>
      <c r="BI63" s="181"/>
      <c r="BJ63" s="181"/>
      <c r="BK63" s="181"/>
      <c r="BL63" s="181"/>
      <c r="BM63" s="181"/>
      <c r="BN63" s="181"/>
      <c r="BO63" s="181"/>
      <c r="BP63" s="181"/>
      <c r="BQ63" s="181"/>
      <c r="BR63" s="181"/>
      <c r="BS63" s="181"/>
      <c r="BT63" s="181"/>
      <c r="BU63" s="181"/>
      <c r="BV63" s="181"/>
      <c r="BW63" s="181"/>
      <c r="BX63" s="181"/>
      <c r="BY63" s="181"/>
      <c r="BZ63" s="181"/>
      <c r="CA63" s="181"/>
      <c r="CB63" s="181"/>
      <c r="CC63" s="181"/>
      <c r="CD63" s="181"/>
    </row>
    <row r="64" spans="1:82" s="5" customFormat="1" ht="15.75" x14ac:dyDescent="0.2">
      <c r="A64" s="129"/>
      <c r="B64" s="136" t="s">
        <v>224</v>
      </c>
      <c r="C64" s="151"/>
      <c r="D64" s="130"/>
      <c r="E64" s="130"/>
      <c r="F64" s="171"/>
      <c r="G64" s="170"/>
      <c r="H64" s="161"/>
      <c r="I64" s="161"/>
      <c r="J64" s="161"/>
      <c r="K64" s="161"/>
      <c r="L64" s="131"/>
      <c r="M64" s="131"/>
      <c r="N64" s="131"/>
      <c r="O64" s="131"/>
      <c r="P64" s="135"/>
      <c r="Q64" s="131">
        <f t="shared" si="16"/>
        <v>0</v>
      </c>
      <c r="R64" s="131">
        <f t="shared" si="17"/>
        <v>0</v>
      </c>
      <c r="S64" s="131">
        <f t="shared" si="18"/>
        <v>0</v>
      </c>
      <c r="T64" s="131">
        <f t="shared" si="19"/>
        <v>0</v>
      </c>
      <c r="U64" s="10"/>
      <c r="V64" s="10"/>
      <c r="W64" s="123"/>
      <c r="X64" s="124">
        <f t="shared" si="20"/>
        <v>0</v>
      </c>
      <c r="AA64"/>
      <c r="AQ64" s="11"/>
      <c r="AR64" s="1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1"/>
      <c r="BR64" s="181"/>
      <c r="BS64" s="181"/>
      <c r="BT64" s="181"/>
      <c r="BU64" s="181"/>
      <c r="BV64" s="181"/>
      <c r="BW64" s="181"/>
      <c r="BX64" s="181"/>
      <c r="BY64" s="181"/>
      <c r="BZ64" s="181"/>
      <c r="CA64" s="181"/>
      <c r="CB64" s="181"/>
      <c r="CC64" s="181"/>
      <c r="CD64" s="181"/>
    </row>
    <row r="65" spans="1:82" s="5" customFormat="1" ht="45" x14ac:dyDescent="0.2">
      <c r="A65" s="129">
        <f>+A63+1</f>
        <v>24</v>
      </c>
      <c r="B65" s="294" t="s">
        <v>296</v>
      </c>
      <c r="C65" s="151" t="s">
        <v>186</v>
      </c>
      <c r="D65" s="130" t="s">
        <v>325</v>
      </c>
      <c r="E65" s="158" t="s">
        <v>223</v>
      </c>
      <c r="F65" s="171">
        <v>0.02</v>
      </c>
      <c r="G65" s="170"/>
      <c r="H65" s="161">
        <v>1</v>
      </c>
      <c r="I65" s="161">
        <v>1</v>
      </c>
      <c r="J65" s="161">
        <v>1</v>
      </c>
      <c r="K65" s="161">
        <v>1</v>
      </c>
      <c r="L65" s="152">
        <v>0.8</v>
      </c>
      <c r="M65" s="152">
        <v>0.5</v>
      </c>
      <c r="N65" s="152">
        <v>0.5</v>
      </c>
      <c r="O65" s="131"/>
      <c r="P65" s="135"/>
      <c r="Q65" s="131">
        <f t="shared" si="16"/>
        <v>1.6E-2</v>
      </c>
      <c r="R65" s="131">
        <f t="shared" si="17"/>
        <v>0.01</v>
      </c>
      <c r="S65" s="131">
        <f t="shared" si="18"/>
        <v>0.01</v>
      </c>
      <c r="T65" s="131">
        <f t="shared" si="19"/>
        <v>0</v>
      </c>
      <c r="U65" s="10"/>
      <c r="V65" s="10"/>
      <c r="W65" s="123"/>
      <c r="X65" s="124">
        <f t="shared" si="20"/>
        <v>9.0000000000000011E-3</v>
      </c>
      <c r="AA65"/>
      <c r="AQ65" s="11"/>
      <c r="AR65" s="1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1"/>
      <c r="BR65" s="181"/>
      <c r="BS65" s="181"/>
      <c r="BT65" s="181"/>
      <c r="BU65" s="181"/>
      <c r="BV65" s="181"/>
      <c r="BW65" s="181"/>
      <c r="BX65" s="181"/>
      <c r="BY65" s="181"/>
      <c r="BZ65" s="181"/>
      <c r="CA65" s="181"/>
      <c r="CB65" s="181"/>
      <c r="CC65" s="181"/>
      <c r="CD65" s="181"/>
    </row>
    <row r="66" spans="1:82" s="5" customFormat="1" ht="45" x14ac:dyDescent="0.2">
      <c r="A66" s="129">
        <f t="shared" si="15"/>
        <v>25</v>
      </c>
      <c r="B66" s="294" t="s">
        <v>131</v>
      </c>
      <c r="C66" s="151" t="s">
        <v>186</v>
      </c>
      <c r="D66" s="130" t="s">
        <v>325</v>
      </c>
      <c r="E66" s="158" t="s">
        <v>223</v>
      </c>
      <c r="F66" s="171">
        <v>0.02</v>
      </c>
      <c r="G66" s="170"/>
      <c r="H66" s="161">
        <v>1</v>
      </c>
      <c r="I66" s="161">
        <v>1</v>
      </c>
      <c r="J66" s="161">
        <v>1</v>
      </c>
      <c r="K66" s="161">
        <v>1</v>
      </c>
      <c r="L66" s="152">
        <v>1</v>
      </c>
      <c r="M66" s="152">
        <v>1</v>
      </c>
      <c r="N66" s="152">
        <v>1</v>
      </c>
      <c r="O66" s="131"/>
      <c r="P66" s="135"/>
      <c r="Q66" s="131">
        <f t="shared" si="16"/>
        <v>0.02</v>
      </c>
      <c r="R66" s="131">
        <f t="shared" si="17"/>
        <v>0.02</v>
      </c>
      <c r="S66" s="131">
        <f t="shared" si="18"/>
        <v>0.02</v>
      </c>
      <c r="T66" s="131">
        <f t="shared" si="19"/>
        <v>0</v>
      </c>
      <c r="U66" s="10"/>
      <c r="V66" s="10"/>
      <c r="W66" s="123"/>
      <c r="X66" s="124">
        <f t="shared" si="20"/>
        <v>1.4999999999999999E-2</v>
      </c>
      <c r="AA66"/>
      <c r="AQ66" s="11"/>
      <c r="AR66" s="1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1"/>
      <c r="BR66" s="181"/>
      <c r="BS66" s="181"/>
      <c r="BT66" s="181"/>
      <c r="BU66" s="181"/>
      <c r="BV66" s="181"/>
      <c r="BW66" s="181"/>
      <c r="BX66" s="181"/>
      <c r="BY66" s="181"/>
      <c r="BZ66" s="181"/>
      <c r="CA66" s="181"/>
      <c r="CB66" s="181"/>
      <c r="CC66" s="181"/>
      <c r="CD66" s="181"/>
    </row>
    <row r="67" spans="1:82" s="5" customFormat="1" ht="45" x14ac:dyDescent="0.2">
      <c r="A67" s="129">
        <f t="shared" si="15"/>
        <v>26</v>
      </c>
      <c r="B67" s="294" t="s">
        <v>216</v>
      </c>
      <c r="C67" s="151" t="s">
        <v>186</v>
      </c>
      <c r="D67" s="130" t="s">
        <v>325</v>
      </c>
      <c r="E67" s="272">
        <v>41820</v>
      </c>
      <c r="F67" s="171">
        <v>0.02</v>
      </c>
      <c r="G67" s="170"/>
      <c r="H67" s="161">
        <v>1</v>
      </c>
      <c r="I67" s="161">
        <v>1</v>
      </c>
      <c r="J67" s="161">
        <v>1</v>
      </c>
      <c r="K67" s="161">
        <v>1</v>
      </c>
      <c r="L67" s="152">
        <v>1</v>
      </c>
      <c r="M67" s="152">
        <v>1</v>
      </c>
      <c r="N67" s="152">
        <v>0.8</v>
      </c>
      <c r="O67" s="131"/>
      <c r="P67" s="135"/>
      <c r="Q67" s="131">
        <f t="shared" si="16"/>
        <v>0.02</v>
      </c>
      <c r="R67" s="131">
        <f t="shared" si="17"/>
        <v>0.02</v>
      </c>
      <c r="S67" s="131">
        <f t="shared" si="18"/>
        <v>1.6E-2</v>
      </c>
      <c r="T67" s="131">
        <f t="shared" si="19"/>
        <v>0</v>
      </c>
      <c r="U67" s="10"/>
      <c r="V67" s="10"/>
      <c r="W67" s="123"/>
      <c r="X67" s="124">
        <f t="shared" si="20"/>
        <v>1.4E-2</v>
      </c>
      <c r="AA67"/>
      <c r="AQ67" s="11"/>
      <c r="AR67" s="1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1"/>
      <c r="BR67" s="181"/>
      <c r="BS67" s="181"/>
      <c r="BT67" s="181"/>
      <c r="BU67" s="181"/>
      <c r="BV67" s="181"/>
      <c r="BW67" s="181"/>
      <c r="BX67" s="181"/>
      <c r="BY67" s="181"/>
      <c r="BZ67" s="181"/>
      <c r="CA67" s="181"/>
      <c r="CB67" s="181"/>
      <c r="CC67" s="181"/>
      <c r="CD67" s="181"/>
    </row>
    <row r="68" spans="1:82" s="5" customFormat="1" ht="45" x14ac:dyDescent="0.2">
      <c r="A68" s="129">
        <f t="shared" si="15"/>
        <v>27</v>
      </c>
      <c r="B68" s="294" t="s">
        <v>132</v>
      </c>
      <c r="C68" s="151" t="s">
        <v>186</v>
      </c>
      <c r="D68" s="130" t="s">
        <v>325</v>
      </c>
      <c r="E68" s="130" t="s">
        <v>223</v>
      </c>
      <c r="F68" s="171">
        <v>0.02</v>
      </c>
      <c r="G68" s="170"/>
      <c r="H68" s="161">
        <v>1</v>
      </c>
      <c r="I68" s="161">
        <v>1</v>
      </c>
      <c r="J68" s="161">
        <v>1</v>
      </c>
      <c r="K68" s="161">
        <v>1</v>
      </c>
      <c r="L68" s="152">
        <v>1</v>
      </c>
      <c r="M68" s="152">
        <v>0.8</v>
      </c>
      <c r="N68" s="152">
        <v>0.8</v>
      </c>
      <c r="O68" s="131"/>
      <c r="P68" s="135"/>
      <c r="Q68" s="131">
        <f t="shared" si="16"/>
        <v>0.02</v>
      </c>
      <c r="R68" s="131">
        <f t="shared" si="17"/>
        <v>1.6E-2</v>
      </c>
      <c r="S68" s="131">
        <f t="shared" si="18"/>
        <v>1.6E-2</v>
      </c>
      <c r="T68" s="131">
        <f t="shared" si="19"/>
        <v>0</v>
      </c>
      <c r="U68" s="10"/>
      <c r="V68" s="10"/>
      <c r="W68" s="123"/>
      <c r="X68" s="124">
        <f t="shared" si="20"/>
        <v>1.3000000000000001E-2</v>
      </c>
      <c r="AA68"/>
      <c r="AQ68" s="11"/>
      <c r="AR68" s="11"/>
      <c r="AS68" s="181"/>
      <c r="AT68" s="181"/>
      <c r="AU68" s="181"/>
      <c r="AV68" s="181"/>
      <c r="AW68" s="181"/>
      <c r="AX68" s="181"/>
      <c r="AY68" s="181"/>
      <c r="AZ68" s="181"/>
      <c r="BA68" s="181"/>
      <c r="BB68" s="181"/>
      <c r="BC68" s="181"/>
      <c r="BD68" s="181"/>
      <c r="BE68" s="181"/>
      <c r="BF68" s="181"/>
      <c r="BG68" s="181"/>
      <c r="BH68" s="181"/>
      <c r="BI68" s="181"/>
      <c r="BJ68" s="181"/>
      <c r="BK68" s="181"/>
      <c r="BL68" s="181"/>
      <c r="BM68" s="181"/>
      <c r="BN68" s="181"/>
      <c r="BO68" s="181"/>
      <c r="BP68" s="181"/>
      <c r="BQ68" s="181"/>
      <c r="BR68" s="181"/>
      <c r="BS68" s="181"/>
      <c r="BT68" s="181"/>
      <c r="BU68" s="181"/>
      <c r="BV68" s="181"/>
      <c r="BW68" s="181"/>
      <c r="BX68" s="181"/>
      <c r="BY68" s="181"/>
      <c r="BZ68" s="181"/>
      <c r="CA68" s="181"/>
      <c r="CB68" s="181"/>
      <c r="CC68" s="181"/>
      <c r="CD68" s="181"/>
    </row>
    <row r="69" spans="1:82" s="5" customFormat="1" ht="45" x14ac:dyDescent="0.2">
      <c r="A69" s="129">
        <f t="shared" si="15"/>
        <v>28</v>
      </c>
      <c r="B69" s="294" t="s">
        <v>133</v>
      </c>
      <c r="C69" s="151" t="s">
        <v>186</v>
      </c>
      <c r="D69" s="130" t="s">
        <v>325</v>
      </c>
      <c r="E69" s="130" t="s">
        <v>223</v>
      </c>
      <c r="F69" s="171">
        <v>0.02</v>
      </c>
      <c r="G69" s="170"/>
      <c r="H69" s="161">
        <v>1</v>
      </c>
      <c r="I69" s="161">
        <v>1</v>
      </c>
      <c r="J69" s="161">
        <v>1</v>
      </c>
      <c r="K69" s="161">
        <v>1</v>
      </c>
      <c r="L69" s="152">
        <v>1</v>
      </c>
      <c r="M69" s="152">
        <v>1</v>
      </c>
      <c r="N69" s="152">
        <v>1</v>
      </c>
      <c r="O69" s="131"/>
      <c r="P69" s="135"/>
      <c r="Q69" s="131">
        <f t="shared" si="16"/>
        <v>0.02</v>
      </c>
      <c r="R69" s="131">
        <f t="shared" si="17"/>
        <v>0.02</v>
      </c>
      <c r="S69" s="131">
        <f t="shared" si="18"/>
        <v>0.02</v>
      </c>
      <c r="T69" s="131">
        <f t="shared" si="19"/>
        <v>0</v>
      </c>
      <c r="U69" s="10"/>
      <c r="V69" s="10"/>
      <c r="W69" s="123"/>
      <c r="X69" s="124">
        <f t="shared" si="20"/>
        <v>1.4999999999999999E-2</v>
      </c>
      <c r="AA69"/>
      <c r="AQ69" s="11"/>
      <c r="AR69" s="1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1"/>
      <c r="BR69" s="181"/>
      <c r="BS69" s="181"/>
      <c r="BT69" s="181"/>
      <c r="BU69" s="181"/>
      <c r="BV69" s="181"/>
      <c r="BW69" s="181"/>
      <c r="BX69" s="181"/>
      <c r="BY69" s="181"/>
      <c r="BZ69" s="181"/>
      <c r="CA69" s="181"/>
      <c r="CB69" s="181"/>
      <c r="CC69" s="181"/>
      <c r="CD69" s="181"/>
    </row>
    <row r="70" spans="1:82" s="5" customFormat="1" ht="30" x14ac:dyDescent="0.2">
      <c r="A70" s="129">
        <f t="shared" si="15"/>
        <v>29</v>
      </c>
      <c r="B70" s="294" t="s">
        <v>292</v>
      </c>
      <c r="C70" s="151" t="s">
        <v>186</v>
      </c>
      <c r="D70" s="130" t="s">
        <v>319</v>
      </c>
      <c r="E70" s="130" t="s">
        <v>223</v>
      </c>
      <c r="F70" s="137">
        <v>0.03</v>
      </c>
      <c r="G70" s="170"/>
      <c r="H70" s="161">
        <v>1</v>
      </c>
      <c r="I70" s="161">
        <v>1</v>
      </c>
      <c r="J70" s="161">
        <v>1</v>
      </c>
      <c r="K70" s="161">
        <v>1</v>
      </c>
      <c r="L70" s="152">
        <v>1</v>
      </c>
      <c r="M70" s="152">
        <v>1</v>
      </c>
      <c r="N70" s="152">
        <v>1</v>
      </c>
      <c r="O70" s="131"/>
      <c r="P70" s="135"/>
      <c r="Q70" s="131">
        <f t="shared" si="16"/>
        <v>0.03</v>
      </c>
      <c r="R70" s="131">
        <f t="shared" si="17"/>
        <v>0.03</v>
      </c>
      <c r="S70" s="131">
        <f t="shared" si="18"/>
        <v>0.03</v>
      </c>
      <c r="T70" s="131">
        <f t="shared" si="19"/>
        <v>0</v>
      </c>
      <c r="U70" s="10"/>
      <c r="V70" s="10"/>
      <c r="W70" s="123"/>
      <c r="X70" s="124">
        <f t="shared" si="20"/>
        <v>2.2499999999999999E-2</v>
      </c>
      <c r="AA70"/>
      <c r="AQ70" s="145"/>
      <c r="AR70" s="145"/>
      <c r="AS70" s="144"/>
      <c r="AT70" s="144"/>
      <c r="AU70" s="144"/>
      <c r="AV70" s="144"/>
      <c r="AW70" s="144"/>
      <c r="AX70" s="144"/>
      <c r="AY70" s="144"/>
      <c r="AZ70" s="144"/>
      <c r="BA70" s="144"/>
      <c r="BB70" s="181"/>
      <c r="BC70" s="181"/>
      <c r="BD70" s="181"/>
      <c r="BE70" s="181"/>
      <c r="BF70" s="181"/>
      <c r="BG70" s="181"/>
      <c r="BH70" s="181"/>
      <c r="BI70" s="181"/>
      <c r="BJ70" s="181"/>
      <c r="BK70" s="181"/>
      <c r="BL70" s="181"/>
      <c r="BM70" s="181"/>
      <c r="BN70" s="181"/>
      <c r="BO70" s="181"/>
      <c r="BP70" s="181"/>
      <c r="BQ70" s="181"/>
      <c r="BR70" s="181"/>
      <c r="BS70" s="181"/>
      <c r="BT70" s="181"/>
      <c r="BU70" s="181"/>
      <c r="BV70" s="181"/>
      <c r="BW70" s="181"/>
      <c r="BX70" s="181"/>
      <c r="BY70" s="181"/>
      <c r="BZ70" s="181"/>
      <c r="CA70" s="181"/>
      <c r="CB70" s="181"/>
      <c r="CC70" s="181"/>
      <c r="CD70" s="181"/>
    </row>
    <row r="71" spans="1:82" s="5" customFormat="1" ht="60" x14ac:dyDescent="0.2">
      <c r="A71" s="129">
        <f t="shared" si="15"/>
        <v>30</v>
      </c>
      <c r="B71" s="294" t="s">
        <v>134</v>
      </c>
      <c r="C71" s="151" t="s">
        <v>186</v>
      </c>
      <c r="D71" s="130" t="s">
        <v>325</v>
      </c>
      <c r="E71" s="130" t="s">
        <v>223</v>
      </c>
      <c r="F71" s="171">
        <v>0.02</v>
      </c>
      <c r="G71" s="170"/>
      <c r="H71" s="161">
        <v>1</v>
      </c>
      <c r="I71" s="161">
        <v>1</v>
      </c>
      <c r="J71" s="161">
        <v>1</v>
      </c>
      <c r="K71" s="161">
        <v>1</v>
      </c>
      <c r="L71" s="152">
        <v>1</v>
      </c>
      <c r="M71" s="152">
        <v>1</v>
      </c>
      <c r="N71" s="152">
        <v>1</v>
      </c>
      <c r="O71" s="131"/>
      <c r="P71" s="135"/>
      <c r="Q71" s="131">
        <f t="shared" si="16"/>
        <v>0.02</v>
      </c>
      <c r="R71" s="131">
        <f t="shared" si="17"/>
        <v>0.02</v>
      </c>
      <c r="S71" s="131">
        <f t="shared" si="18"/>
        <v>0.02</v>
      </c>
      <c r="T71" s="131">
        <f t="shared" si="19"/>
        <v>0</v>
      </c>
      <c r="U71" s="10"/>
      <c r="V71" s="10"/>
      <c r="W71" s="123"/>
      <c r="X71" s="124">
        <f t="shared" si="20"/>
        <v>1.4999999999999999E-2</v>
      </c>
      <c r="AA71"/>
      <c r="AQ71" s="11"/>
      <c r="AR71" s="1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1"/>
      <c r="BR71" s="181"/>
      <c r="BS71" s="181"/>
      <c r="BT71" s="181"/>
      <c r="BU71" s="181"/>
      <c r="BV71" s="181"/>
      <c r="BW71" s="181"/>
      <c r="BX71" s="181"/>
      <c r="BY71" s="181"/>
      <c r="BZ71" s="181"/>
      <c r="CA71" s="181"/>
      <c r="CB71" s="181"/>
      <c r="CC71" s="181"/>
      <c r="CD71" s="181"/>
    </row>
    <row r="72" spans="1:82" s="5" customFormat="1" ht="60" x14ac:dyDescent="0.2">
      <c r="A72" s="129">
        <f t="shared" si="15"/>
        <v>31</v>
      </c>
      <c r="B72" s="294" t="s">
        <v>297</v>
      </c>
      <c r="C72" s="151" t="s">
        <v>186</v>
      </c>
      <c r="D72" s="130" t="s">
        <v>325</v>
      </c>
      <c r="E72" s="130" t="s">
        <v>223</v>
      </c>
      <c r="F72" s="171">
        <v>0.02</v>
      </c>
      <c r="G72" s="130"/>
      <c r="H72" s="161">
        <v>1</v>
      </c>
      <c r="I72" s="161">
        <v>1</v>
      </c>
      <c r="J72" s="161">
        <v>1</v>
      </c>
      <c r="K72" s="161">
        <v>1</v>
      </c>
      <c r="L72" s="152">
        <v>1</v>
      </c>
      <c r="M72" s="152">
        <v>0.9</v>
      </c>
      <c r="N72" s="152">
        <v>0.9</v>
      </c>
      <c r="O72" s="131"/>
      <c r="P72" s="135"/>
      <c r="Q72" s="131">
        <f t="shared" si="16"/>
        <v>0.02</v>
      </c>
      <c r="R72" s="131">
        <f t="shared" si="17"/>
        <v>1.8000000000000002E-2</v>
      </c>
      <c r="S72" s="131">
        <f t="shared" si="18"/>
        <v>1.8000000000000002E-2</v>
      </c>
      <c r="T72" s="131">
        <f t="shared" si="19"/>
        <v>0</v>
      </c>
      <c r="U72" s="10"/>
      <c r="V72" s="10"/>
      <c r="W72" s="123"/>
      <c r="X72" s="124">
        <f t="shared" si="20"/>
        <v>1.4000000000000002E-2</v>
      </c>
      <c r="AA72"/>
      <c r="AQ72" s="11"/>
      <c r="AR72" s="1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1"/>
      <c r="BR72" s="181"/>
      <c r="BS72" s="181"/>
      <c r="BT72" s="181"/>
      <c r="BU72" s="181"/>
      <c r="BV72" s="181"/>
      <c r="BW72" s="181"/>
      <c r="BX72" s="181"/>
      <c r="BY72" s="181"/>
      <c r="BZ72" s="181"/>
      <c r="CA72" s="181"/>
      <c r="CB72" s="181"/>
      <c r="CC72" s="181"/>
      <c r="CD72" s="181"/>
    </row>
    <row r="73" spans="1:82" s="5" customFormat="1" ht="45" x14ac:dyDescent="0.2">
      <c r="A73" s="129">
        <f t="shared" si="15"/>
        <v>32</v>
      </c>
      <c r="B73" s="294" t="s">
        <v>135</v>
      </c>
      <c r="C73" s="151" t="s">
        <v>186</v>
      </c>
      <c r="D73" s="130" t="s">
        <v>325</v>
      </c>
      <c r="E73" s="130" t="s">
        <v>223</v>
      </c>
      <c r="F73" s="171">
        <v>0.02</v>
      </c>
      <c r="G73" s="130"/>
      <c r="H73" s="161">
        <v>1</v>
      </c>
      <c r="I73" s="161">
        <v>1</v>
      </c>
      <c r="J73" s="161">
        <v>1</v>
      </c>
      <c r="K73" s="161">
        <v>1</v>
      </c>
      <c r="L73" s="152">
        <v>1</v>
      </c>
      <c r="M73" s="152">
        <v>1</v>
      </c>
      <c r="N73" s="152">
        <v>1</v>
      </c>
      <c r="O73" s="131"/>
      <c r="P73" s="135"/>
      <c r="Q73" s="131">
        <f t="shared" ref="Q73" si="21">IF(H73=0,$F73,IF((L73/H73*$F73)&gt;$F73,$F73,L73/H73*$F73))</f>
        <v>0.02</v>
      </c>
      <c r="R73" s="131">
        <f t="shared" ref="R73" si="22">IF(I73=0,$F73,IF((M73/I73*$F73)&gt;$F73,$F73,M73/I73*$F73))</f>
        <v>0.02</v>
      </c>
      <c r="S73" s="131">
        <f t="shared" ref="S73" si="23">IF(J73=0,$F73,IF((N73/J73*$F73)&gt;$F73,$F73,N73/J73*$F73))</f>
        <v>0.02</v>
      </c>
      <c r="T73" s="131">
        <f t="shared" ref="T73" si="24">IF(K73=0,$F73,IF((O73/K73*$F73)&gt;$F73,$F73,O73/K73*$F73))</f>
        <v>0</v>
      </c>
      <c r="U73" s="10"/>
      <c r="V73" s="10"/>
      <c r="W73" s="123"/>
      <c r="X73" s="124">
        <f t="shared" ref="X73" si="25">SUM(Q73:T73)/4</f>
        <v>1.4999999999999999E-2</v>
      </c>
      <c r="AA73"/>
      <c r="AQ73" s="11"/>
      <c r="AR73" s="11"/>
      <c r="AS73" s="181"/>
      <c r="AT73" s="181"/>
      <c r="AU73" s="181"/>
      <c r="AV73" s="181"/>
      <c r="AW73" s="181"/>
      <c r="AX73" s="181"/>
      <c r="AY73" s="181"/>
      <c r="AZ73" s="181"/>
      <c r="BA73" s="181"/>
      <c r="BB73" s="181"/>
      <c r="BC73" s="181"/>
      <c r="BD73" s="181"/>
      <c r="BE73" s="181"/>
      <c r="BF73" s="181"/>
      <c r="BG73" s="181"/>
      <c r="BH73" s="181"/>
      <c r="BI73" s="181"/>
      <c r="BJ73" s="181"/>
      <c r="BK73" s="181"/>
      <c r="BL73" s="181"/>
      <c r="BM73" s="181"/>
      <c r="BN73" s="181"/>
      <c r="BO73" s="181"/>
      <c r="BP73" s="181"/>
      <c r="BQ73" s="181"/>
      <c r="BR73" s="181"/>
      <c r="BS73" s="181"/>
      <c r="BT73" s="181"/>
      <c r="BU73" s="181"/>
      <c r="BV73" s="181"/>
      <c r="BW73" s="181"/>
      <c r="BX73" s="181"/>
      <c r="BY73" s="181"/>
      <c r="BZ73" s="181"/>
      <c r="CA73" s="181"/>
      <c r="CB73" s="181"/>
      <c r="CC73" s="181"/>
      <c r="CD73" s="181"/>
    </row>
    <row r="74" spans="1:82" s="5" customFormat="1" ht="45" x14ac:dyDescent="0.2">
      <c r="A74" s="129">
        <f t="shared" si="15"/>
        <v>33</v>
      </c>
      <c r="B74" s="294" t="s">
        <v>298</v>
      </c>
      <c r="C74" s="151" t="s">
        <v>186</v>
      </c>
      <c r="D74" s="130" t="s">
        <v>325</v>
      </c>
      <c r="E74" s="130" t="s">
        <v>223</v>
      </c>
      <c r="F74" s="171">
        <v>0.02</v>
      </c>
      <c r="G74" s="130"/>
      <c r="H74" s="161">
        <v>1</v>
      </c>
      <c r="I74" s="161">
        <v>1</v>
      </c>
      <c r="J74" s="161">
        <v>1</v>
      </c>
      <c r="K74" s="161">
        <v>1</v>
      </c>
      <c r="L74" s="152">
        <v>1</v>
      </c>
      <c r="M74" s="152">
        <v>1</v>
      </c>
      <c r="N74" s="152">
        <v>1</v>
      </c>
      <c r="O74" s="131"/>
      <c r="P74" s="135"/>
      <c r="Q74" s="131">
        <f t="shared" si="16"/>
        <v>0.02</v>
      </c>
      <c r="R74" s="131">
        <f t="shared" si="17"/>
        <v>0.02</v>
      </c>
      <c r="S74" s="131">
        <f t="shared" si="18"/>
        <v>0.02</v>
      </c>
      <c r="T74" s="131">
        <f t="shared" si="19"/>
        <v>0</v>
      </c>
      <c r="U74" s="10"/>
      <c r="V74" s="10"/>
      <c r="W74" s="123"/>
      <c r="X74" s="124">
        <f t="shared" si="20"/>
        <v>1.4999999999999999E-2</v>
      </c>
      <c r="AA74"/>
      <c r="AQ74" s="11"/>
      <c r="AR74" s="11"/>
      <c r="AS74" s="181"/>
      <c r="AT74" s="181"/>
      <c r="AU74" s="181"/>
      <c r="AV74" s="181"/>
      <c r="AW74" s="181"/>
      <c r="AX74" s="181"/>
      <c r="AY74" s="181"/>
      <c r="AZ74" s="181"/>
      <c r="BA74" s="181"/>
      <c r="BB74" s="181"/>
      <c r="BC74" s="181"/>
      <c r="BD74" s="181"/>
      <c r="BE74" s="181"/>
      <c r="BF74" s="181"/>
      <c r="BG74" s="181"/>
      <c r="BH74" s="181"/>
      <c r="BI74" s="181"/>
      <c r="BJ74" s="181"/>
      <c r="BK74" s="181"/>
      <c r="BL74" s="181"/>
      <c r="BM74" s="181"/>
      <c r="BN74" s="181"/>
      <c r="BO74" s="181"/>
      <c r="BP74" s="181"/>
      <c r="BQ74" s="181"/>
      <c r="BR74" s="181"/>
      <c r="BS74" s="181"/>
      <c r="BT74" s="181"/>
      <c r="BU74" s="181"/>
      <c r="BV74" s="181"/>
      <c r="BW74" s="181"/>
      <c r="BX74" s="181"/>
      <c r="BY74" s="181"/>
      <c r="BZ74" s="181"/>
      <c r="CA74" s="181"/>
      <c r="CB74" s="181"/>
      <c r="CC74" s="181"/>
      <c r="CD74" s="181"/>
    </row>
    <row r="75" spans="1:82" s="5" customFormat="1" ht="15.75" x14ac:dyDescent="0.2">
      <c r="A75" s="129"/>
      <c r="B75" s="24" t="s">
        <v>194</v>
      </c>
      <c r="C75" s="151"/>
      <c r="D75" s="130"/>
      <c r="E75" s="158"/>
      <c r="F75" s="137"/>
      <c r="G75" s="170"/>
      <c r="H75" s="172"/>
      <c r="I75" s="172"/>
      <c r="J75" s="172"/>
      <c r="K75" s="172"/>
      <c r="L75" s="152"/>
      <c r="M75" s="152"/>
      <c r="N75" s="152"/>
      <c r="O75" s="131"/>
      <c r="P75" s="135"/>
      <c r="Q75" s="131">
        <f t="shared" si="16"/>
        <v>0</v>
      </c>
      <c r="R75" s="131">
        <f t="shared" si="17"/>
        <v>0</v>
      </c>
      <c r="S75" s="131">
        <f t="shared" si="18"/>
        <v>0</v>
      </c>
      <c r="T75" s="131">
        <f t="shared" si="19"/>
        <v>0</v>
      </c>
      <c r="U75" s="10"/>
      <c r="V75" s="10"/>
      <c r="W75" s="123"/>
      <c r="X75" s="124">
        <f t="shared" si="20"/>
        <v>0</v>
      </c>
      <c r="AA75"/>
      <c r="AQ75" s="145"/>
      <c r="AR75" s="145"/>
      <c r="AS75" s="144"/>
      <c r="AT75" s="144"/>
      <c r="AU75" s="144"/>
      <c r="AV75" s="144"/>
      <c r="AW75" s="144"/>
      <c r="AX75" s="144"/>
      <c r="AY75" s="144"/>
      <c r="AZ75" s="144"/>
      <c r="BA75" s="144"/>
      <c r="BB75" s="181"/>
      <c r="BC75" s="181"/>
      <c r="BD75" s="181"/>
      <c r="BE75" s="181"/>
      <c r="BF75" s="181"/>
      <c r="BG75" s="181"/>
      <c r="BH75" s="181"/>
      <c r="BI75" s="181"/>
      <c r="BJ75" s="181"/>
      <c r="BK75" s="181"/>
      <c r="BL75" s="181"/>
      <c r="BM75" s="181"/>
      <c r="BN75" s="181"/>
      <c r="BO75" s="181"/>
      <c r="BP75" s="181"/>
      <c r="BQ75" s="181"/>
      <c r="BR75" s="181"/>
      <c r="BS75" s="181"/>
      <c r="BT75" s="181"/>
      <c r="BU75" s="181"/>
      <c r="BV75" s="181"/>
      <c r="BW75" s="181"/>
      <c r="BX75" s="181"/>
      <c r="BY75" s="181"/>
      <c r="BZ75" s="181"/>
      <c r="CA75" s="181"/>
      <c r="CB75" s="181"/>
      <c r="CC75" s="181"/>
      <c r="CD75" s="181"/>
    </row>
    <row r="76" spans="1:82" s="5" customFormat="1" ht="15" x14ac:dyDescent="0.2">
      <c r="A76" s="129">
        <f>+A74+1</f>
        <v>34</v>
      </c>
      <c r="B76" s="23" t="s">
        <v>339</v>
      </c>
      <c r="C76" s="151" t="s">
        <v>122</v>
      </c>
      <c r="D76" s="130" t="s">
        <v>319</v>
      </c>
      <c r="E76" s="158" t="s">
        <v>223</v>
      </c>
      <c r="F76" s="137">
        <v>0.03</v>
      </c>
      <c r="G76" s="170"/>
      <c r="H76" s="161">
        <v>1</v>
      </c>
      <c r="I76" s="161">
        <v>1</v>
      </c>
      <c r="J76" s="161">
        <v>1</v>
      </c>
      <c r="K76" s="161">
        <v>1</v>
      </c>
      <c r="L76" s="152">
        <v>0.9</v>
      </c>
      <c r="M76" s="152">
        <v>1</v>
      </c>
      <c r="N76" s="152">
        <v>1</v>
      </c>
      <c r="O76" s="131"/>
      <c r="P76" s="135"/>
      <c r="Q76" s="131">
        <f t="shared" si="16"/>
        <v>2.7E-2</v>
      </c>
      <c r="R76" s="131">
        <f t="shared" si="17"/>
        <v>0.03</v>
      </c>
      <c r="S76" s="131">
        <f t="shared" si="18"/>
        <v>0.03</v>
      </c>
      <c r="T76" s="131">
        <f t="shared" si="19"/>
        <v>0</v>
      </c>
      <c r="U76" s="10"/>
      <c r="V76" s="10"/>
      <c r="W76" s="123"/>
      <c r="X76" s="124">
        <f t="shared" si="20"/>
        <v>2.1749999999999999E-2</v>
      </c>
      <c r="AA76"/>
      <c r="AQ76" s="145"/>
      <c r="AR76" s="145"/>
      <c r="AS76" s="144"/>
      <c r="AT76" s="144"/>
      <c r="AU76" s="144"/>
      <c r="AV76" s="144"/>
      <c r="AW76" s="144"/>
      <c r="AX76" s="144"/>
      <c r="AY76" s="144"/>
      <c r="AZ76" s="144"/>
      <c r="BA76" s="144"/>
      <c r="BB76" s="181"/>
      <c r="BC76" s="181"/>
      <c r="BD76" s="181"/>
      <c r="BE76" s="181"/>
      <c r="BF76" s="181"/>
      <c r="BG76" s="181"/>
      <c r="BH76" s="181"/>
      <c r="BI76" s="181"/>
      <c r="BJ76" s="181"/>
      <c r="BK76" s="181"/>
      <c r="BL76" s="181"/>
      <c r="BM76" s="181"/>
      <c r="BN76" s="181"/>
      <c r="BO76" s="181"/>
      <c r="BP76" s="181"/>
      <c r="BQ76" s="181"/>
      <c r="BR76" s="181"/>
      <c r="BS76" s="181"/>
      <c r="BT76" s="181"/>
      <c r="BU76" s="181"/>
      <c r="BV76" s="181"/>
      <c r="BW76" s="181"/>
      <c r="BX76" s="181"/>
      <c r="BY76" s="181"/>
      <c r="BZ76" s="181"/>
      <c r="CA76" s="181"/>
      <c r="CB76" s="181"/>
      <c r="CC76" s="181"/>
      <c r="CD76" s="181"/>
    </row>
    <row r="77" spans="1:82" s="5" customFormat="1" ht="15" x14ac:dyDescent="0.2">
      <c r="A77" s="129">
        <f t="shared" si="15"/>
        <v>35</v>
      </c>
      <c r="B77" s="23" t="s">
        <v>136</v>
      </c>
      <c r="C77" s="151" t="s">
        <v>122</v>
      </c>
      <c r="D77" s="130" t="s">
        <v>319</v>
      </c>
      <c r="E77" s="158" t="s">
        <v>223</v>
      </c>
      <c r="F77" s="137">
        <v>0.03</v>
      </c>
      <c r="G77" s="170"/>
      <c r="H77" s="161">
        <v>1</v>
      </c>
      <c r="I77" s="161">
        <v>1</v>
      </c>
      <c r="J77" s="161">
        <v>1</v>
      </c>
      <c r="K77" s="161">
        <v>1</v>
      </c>
      <c r="L77" s="152">
        <v>1</v>
      </c>
      <c r="M77" s="152">
        <v>1</v>
      </c>
      <c r="N77" s="152">
        <v>1</v>
      </c>
      <c r="O77" s="131"/>
      <c r="P77" s="135"/>
      <c r="Q77" s="131">
        <f t="shared" si="16"/>
        <v>0.03</v>
      </c>
      <c r="R77" s="131">
        <f t="shared" si="17"/>
        <v>0.03</v>
      </c>
      <c r="S77" s="131">
        <f t="shared" si="18"/>
        <v>0.03</v>
      </c>
      <c r="T77" s="131">
        <f t="shared" si="19"/>
        <v>0</v>
      </c>
      <c r="U77" s="10"/>
      <c r="V77" s="10"/>
      <c r="W77" s="123"/>
      <c r="X77" s="124">
        <f t="shared" si="20"/>
        <v>2.2499999999999999E-2</v>
      </c>
      <c r="AA77"/>
      <c r="AQ77" s="145"/>
      <c r="AR77" s="145"/>
      <c r="AS77" s="144"/>
      <c r="AT77" s="144"/>
      <c r="AU77" s="144"/>
      <c r="AV77" s="144"/>
      <c r="AW77" s="144"/>
      <c r="AX77" s="144"/>
      <c r="AY77" s="144"/>
      <c r="AZ77" s="144"/>
      <c r="BA77" s="144"/>
      <c r="BB77" s="181"/>
      <c r="BC77" s="181"/>
      <c r="BD77" s="181"/>
      <c r="BE77" s="181"/>
      <c r="BF77" s="181"/>
      <c r="BG77" s="181"/>
      <c r="BH77" s="181"/>
      <c r="BI77" s="181"/>
      <c r="BJ77" s="181"/>
      <c r="BK77" s="181"/>
      <c r="BL77" s="181"/>
      <c r="BM77" s="181"/>
      <c r="BN77" s="181"/>
      <c r="BO77" s="181"/>
      <c r="BP77" s="181"/>
      <c r="BQ77" s="181"/>
      <c r="BR77" s="181"/>
      <c r="BS77" s="181"/>
      <c r="BT77" s="181"/>
      <c r="BU77" s="181"/>
      <c r="BV77" s="181"/>
      <c r="BW77" s="181"/>
      <c r="BX77" s="181"/>
      <c r="BY77" s="181"/>
      <c r="BZ77" s="181"/>
      <c r="CA77" s="181"/>
      <c r="CB77" s="181"/>
      <c r="CC77" s="181"/>
      <c r="CD77" s="181"/>
    </row>
    <row r="78" spans="1:82" s="5" customFormat="1" ht="30" x14ac:dyDescent="0.2">
      <c r="A78" s="129">
        <f t="shared" si="15"/>
        <v>36</v>
      </c>
      <c r="B78" s="23" t="s">
        <v>154</v>
      </c>
      <c r="C78" s="151" t="s">
        <v>122</v>
      </c>
      <c r="D78" s="130" t="s">
        <v>319</v>
      </c>
      <c r="E78" s="158" t="s">
        <v>223</v>
      </c>
      <c r="F78" s="137">
        <v>0.03</v>
      </c>
      <c r="G78" s="170"/>
      <c r="H78" s="161">
        <v>1</v>
      </c>
      <c r="I78" s="161">
        <v>1</v>
      </c>
      <c r="J78" s="161">
        <v>1</v>
      </c>
      <c r="K78" s="161">
        <v>1</v>
      </c>
      <c r="L78" s="152">
        <v>1</v>
      </c>
      <c r="M78" s="152">
        <v>1</v>
      </c>
      <c r="N78" s="152">
        <v>1</v>
      </c>
      <c r="O78" s="131"/>
      <c r="P78" s="135"/>
      <c r="Q78" s="131">
        <f t="shared" si="16"/>
        <v>0.03</v>
      </c>
      <c r="R78" s="131">
        <f t="shared" si="17"/>
        <v>0.03</v>
      </c>
      <c r="S78" s="131">
        <f t="shared" si="18"/>
        <v>0.03</v>
      </c>
      <c r="T78" s="131"/>
      <c r="U78" s="10"/>
      <c r="V78" s="10"/>
      <c r="W78" s="123"/>
      <c r="X78" s="124"/>
      <c r="AA78"/>
      <c r="AQ78" s="145"/>
      <c r="AR78" s="145"/>
      <c r="AS78" s="144"/>
      <c r="AT78" s="144"/>
      <c r="AU78" s="144"/>
      <c r="AV78" s="144"/>
      <c r="AW78" s="144"/>
      <c r="AX78" s="144"/>
      <c r="AY78" s="144"/>
      <c r="AZ78" s="144"/>
      <c r="BA78" s="144"/>
      <c r="BB78" s="181"/>
      <c r="BC78" s="181"/>
      <c r="BD78" s="181"/>
      <c r="BE78" s="181"/>
      <c r="BF78" s="181"/>
      <c r="BG78" s="181"/>
      <c r="BH78" s="181"/>
      <c r="BI78" s="181"/>
      <c r="BJ78" s="181"/>
      <c r="BK78" s="181"/>
      <c r="BL78" s="181"/>
      <c r="BM78" s="181"/>
      <c r="BN78" s="181"/>
      <c r="BO78" s="181"/>
      <c r="BP78" s="181"/>
      <c r="BQ78" s="181"/>
      <c r="BR78" s="181"/>
      <c r="BS78" s="181"/>
      <c r="BT78" s="181"/>
      <c r="BU78" s="181"/>
      <c r="BV78" s="181"/>
      <c r="BW78" s="181"/>
      <c r="BX78" s="181"/>
      <c r="BY78" s="181"/>
      <c r="BZ78" s="181"/>
      <c r="CA78" s="181"/>
      <c r="CB78" s="181"/>
      <c r="CC78" s="181"/>
      <c r="CD78" s="181"/>
    </row>
    <row r="79" spans="1:82" s="5" customFormat="1" ht="30" x14ac:dyDescent="0.2">
      <c r="A79" s="129">
        <f t="shared" si="15"/>
        <v>37</v>
      </c>
      <c r="B79" s="23" t="s">
        <v>214</v>
      </c>
      <c r="C79" s="151" t="s">
        <v>122</v>
      </c>
      <c r="D79" s="130" t="s">
        <v>319</v>
      </c>
      <c r="E79" s="158" t="s">
        <v>222</v>
      </c>
      <c r="F79" s="137">
        <v>0.03</v>
      </c>
      <c r="G79" s="170"/>
      <c r="H79" s="161">
        <v>1</v>
      </c>
      <c r="I79" s="161">
        <v>1</v>
      </c>
      <c r="J79" s="161">
        <v>1</v>
      </c>
      <c r="K79" s="161">
        <v>1</v>
      </c>
      <c r="L79" s="152">
        <v>1</v>
      </c>
      <c r="M79" s="152">
        <v>1</v>
      </c>
      <c r="N79" s="152">
        <v>1</v>
      </c>
      <c r="O79" s="131"/>
      <c r="P79" s="135"/>
      <c r="Q79" s="131">
        <f t="shared" si="16"/>
        <v>0.03</v>
      </c>
      <c r="R79" s="131">
        <f t="shared" si="17"/>
        <v>0.03</v>
      </c>
      <c r="S79" s="131">
        <f t="shared" si="18"/>
        <v>0.03</v>
      </c>
      <c r="T79" s="131">
        <f t="shared" si="19"/>
        <v>0</v>
      </c>
      <c r="U79" s="10"/>
      <c r="V79" s="10"/>
      <c r="W79" s="123"/>
      <c r="X79" s="124">
        <f t="shared" si="20"/>
        <v>2.2499999999999999E-2</v>
      </c>
      <c r="AA79"/>
      <c r="AQ79" s="145"/>
      <c r="AR79" s="145"/>
      <c r="AS79" s="144"/>
      <c r="AT79" s="144"/>
      <c r="AU79" s="144"/>
      <c r="AV79" s="144"/>
      <c r="AW79" s="144"/>
      <c r="AX79" s="144"/>
      <c r="AY79" s="144"/>
      <c r="AZ79" s="144"/>
      <c r="BA79" s="144"/>
      <c r="BB79" s="181"/>
      <c r="BC79" s="181"/>
      <c r="BD79" s="181"/>
      <c r="BE79" s="181"/>
      <c r="BF79" s="181"/>
      <c r="BG79" s="181"/>
      <c r="BH79" s="181"/>
      <c r="BI79" s="181"/>
      <c r="BJ79" s="181"/>
      <c r="BK79" s="181"/>
      <c r="BL79" s="181"/>
      <c r="BM79" s="181"/>
      <c r="BN79" s="181"/>
      <c r="BO79" s="181"/>
      <c r="BP79" s="181"/>
      <c r="BQ79" s="181"/>
      <c r="BR79" s="181"/>
      <c r="BS79" s="181"/>
      <c r="BT79" s="181"/>
      <c r="BU79" s="181"/>
      <c r="BV79" s="181"/>
      <c r="BW79" s="181"/>
      <c r="BX79" s="181"/>
      <c r="BY79" s="181"/>
      <c r="BZ79" s="181"/>
      <c r="CA79" s="181"/>
      <c r="CB79" s="181"/>
      <c r="CC79" s="181"/>
      <c r="CD79" s="181"/>
    </row>
    <row r="80" spans="1:82" s="5" customFormat="1" ht="30" x14ac:dyDescent="0.2">
      <c r="A80" s="129">
        <f t="shared" si="15"/>
        <v>38</v>
      </c>
      <c r="B80" s="23" t="s">
        <v>137</v>
      </c>
      <c r="C80" s="151" t="s">
        <v>122</v>
      </c>
      <c r="D80" s="130" t="s">
        <v>319</v>
      </c>
      <c r="E80" s="158" t="s">
        <v>223</v>
      </c>
      <c r="F80" s="137">
        <v>0.03</v>
      </c>
      <c r="G80" s="170"/>
      <c r="H80" s="161">
        <v>1</v>
      </c>
      <c r="I80" s="161">
        <v>1</v>
      </c>
      <c r="J80" s="161">
        <v>1</v>
      </c>
      <c r="K80" s="161">
        <v>1</v>
      </c>
      <c r="L80" s="152">
        <v>1</v>
      </c>
      <c r="M80" s="152">
        <v>1</v>
      </c>
      <c r="N80" s="152">
        <v>1</v>
      </c>
      <c r="O80" s="131"/>
      <c r="P80" s="135"/>
      <c r="Q80" s="131">
        <f t="shared" si="16"/>
        <v>0.03</v>
      </c>
      <c r="R80" s="131">
        <f t="shared" si="17"/>
        <v>0.03</v>
      </c>
      <c r="S80" s="131">
        <f t="shared" si="18"/>
        <v>0.03</v>
      </c>
      <c r="T80" s="131">
        <f t="shared" si="19"/>
        <v>0</v>
      </c>
      <c r="U80" s="10"/>
      <c r="V80" s="10"/>
      <c r="W80" s="123"/>
      <c r="X80" s="124">
        <f t="shared" si="20"/>
        <v>2.2499999999999999E-2</v>
      </c>
      <c r="AA80"/>
      <c r="AQ80" s="145"/>
      <c r="AR80" s="145"/>
      <c r="AS80" s="144"/>
      <c r="AT80" s="144"/>
      <c r="AU80" s="144"/>
      <c r="AV80" s="144"/>
      <c r="AW80" s="144"/>
      <c r="AX80" s="144"/>
      <c r="AY80" s="144"/>
      <c r="AZ80" s="144"/>
      <c r="BA80" s="144"/>
      <c r="BB80" s="181"/>
      <c r="BC80" s="181"/>
      <c r="BD80" s="181"/>
      <c r="BE80" s="181"/>
      <c r="BF80" s="181"/>
      <c r="BG80" s="181"/>
      <c r="BH80" s="181"/>
      <c r="BI80" s="181"/>
      <c r="BJ80" s="181"/>
      <c r="BK80" s="181"/>
      <c r="BL80" s="181"/>
      <c r="BM80" s="181"/>
      <c r="BN80" s="181"/>
      <c r="BO80" s="181"/>
      <c r="BP80" s="181"/>
      <c r="BQ80" s="181"/>
      <c r="BR80" s="181"/>
      <c r="BS80" s="181"/>
      <c r="BT80" s="181"/>
      <c r="BU80" s="181"/>
      <c r="BV80" s="181"/>
      <c r="BW80" s="181"/>
      <c r="BX80" s="181"/>
      <c r="BY80" s="181"/>
      <c r="BZ80" s="181"/>
      <c r="CA80" s="181"/>
      <c r="CB80" s="181"/>
      <c r="CC80" s="181"/>
      <c r="CD80" s="181"/>
    </row>
    <row r="81" spans="1:82" s="5" customFormat="1" ht="30" x14ac:dyDescent="0.2">
      <c r="A81" s="129">
        <f t="shared" si="15"/>
        <v>39</v>
      </c>
      <c r="B81" s="23" t="s">
        <v>141</v>
      </c>
      <c r="C81" s="151" t="s">
        <v>122</v>
      </c>
      <c r="D81" s="130" t="s">
        <v>319</v>
      </c>
      <c r="E81" s="130" t="s">
        <v>223</v>
      </c>
      <c r="F81" s="137">
        <v>0.03</v>
      </c>
      <c r="G81" s="170"/>
      <c r="H81" s="161">
        <v>1</v>
      </c>
      <c r="I81" s="161">
        <v>1</v>
      </c>
      <c r="J81" s="161">
        <v>1</v>
      </c>
      <c r="K81" s="161">
        <v>1</v>
      </c>
      <c r="L81" s="152">
        <v>1</v>
      </c>
      <c r="M81" s="152">
        <v>1</v>
      </c>
      <c r="N81" s="152">
        <v>1</v>
      </c>
      <c r="O81" s="131"/>
      <c r="P81" s="135"/>
      <c r="Q81" s="131">
        <f>IF(H81=0,$F81,IF((L81/H81*$F81)&gt;$F81,$F81,L81/H81*$F81))</f>
        <v>0.03</v>
      </c>
      <c r="R81" s="131">
        <f>IF(I81=0,$F81,IF((M81/I81*$F81)&gt;$F81,$F81,M81/I81*$F81))</f>
        <v>0.03</v>
      </c>
      <c r="S81" s="131">
        <f>IF(J81=0,$F81,IF((N81/J81*$F81)&gt;$F81,$F81,N81/J81*$F81))</f>
        <v>0.03</v>
      </c>
      <c r="T81" s="131">
        <f>IF(K81=0,$F81,IF((O81/K81*$F81)&gt;$F81,$F81,O81/K81*$F81))</f>
        <v>0</v>
      </c>
      <c r="U81" s="10"/>
      <c r="V81" s="10"/>
      <c r="W81" s="123"/>
      <c r="X81" s="124">
        <f>SUM(Q81:T81)/4</f>
        <v>2.2499999999999999E-2</v>
      </c>
      <c r="AA81"/>
      <c r="AQ81" s="145"/>
      <c r="AR81" s="145"/>
      <c r="AS81" s="144"/>
      <c r="AT81" s="144"/>
      <c r="AU81" s="144"/>
      <c r="AV81" s="144"/>
      <c r="AW81" s="144"/>
      <c r="AX81" s="144"/>
      <c r="AY81" s="144"/>
      <c r="AZ81" s="144"/>
      <c r="BA81" s="144"/>
      <c r="BB81" s="181"/>
      <c r="BC81" s="181"/>
      <c r="BD81" s="181"/>
      <c r="BE81" s="181"/>
      <c r="BF81" s="181"/>
      <c r="BG81" s="181"/>
      <c r="BH81" s="181"/>
      <c r="BI81" s="181"/>
      <c r="BJ81" s="181"/>
      <c r="BK81" s="181"/>
      <c r="BL81" s="181"/>
      <c r="BM81" s="181"/>
      <c r="BN81" s="181"/>
      <c r="BO81" s="181"/>
      <c r="BP81" s="181"/>
      <c r="BQ81" s="181"/>
      <c r="BR81" s="181"/>
      <c r="BS81" s="181"/>
      <c r="BT81" s="181"/>
      <c r="BU81" s="181"/>
      <c r="BV81" s="181"/>
      <c r="BW81" s="181"/>
      <c r="BX81" s="181"/>
      <c r="BY81" s="181"/>
      <c r="BZ81" s="181"/>
      <c r="CA81" s="181"/>
      <c r="CB81" s="181"/>
      <c r="CC81" s="181"/>
      <c r="CD81" s="181"/>
    </row>
    <row r="82" spans="1:82" s="5" customFormat="1" ht="30" x14ac:dyDescent="0.2">
      <c r="A82" s="129">
        <f t="shared" si="15"/>
        <v>40</v>
      </c>
      <c r="B82" s="23" t="s">
        <v>366</v>
      </c>
      <c r="C82" s="151" t="s">
        <v>122</v>
      </c>
      <c r="D82" s="130" t="s">
        <v>319</v>
      </c>
      <c r="E82" s="130" t="s">
        <v>223</v>
      </c>
      <c r="F82" s="137">
        <v>0.03</v>
      </c>
      <c r="G82" s="170"/>
      <c r="H82" s="161">
        <v>1</v>
      </c>
      <c r="I82" s="161">
        <v>1</v>
      </c>
      <c r="J82" s="161">
        <v>1</v>
      </c>
      <c r="K82" s="161">
        <v>1</v>
      </c>
      <c r="L82" s="152">
        <v>1</v>
      </c>
      <c r="M82" s="152">
        <v>1</v>
      </c>
      <c r="N82" s="152">
        <v>1</v>
      </c>
      <c r="O82" s="131"/>
      <c r="P82" s="135"/>
      <c r="Q82" s="131">
        <f t="shared" si="16"/>
        <v>0.03</v>
      </c>
      <c r="R82" s="131">
        <f t="shared" si="17"/>
        <v>0.03</v>
      </c>
      <c r="S82" s="131">
        <f t="shared" si="18"/>
        <v>0.03</v>
      </c>
      <c r="T82" s="131">
        <f t="shared" si="19"/>
        <v>0</v>
      </c>
      <c r="U82" s="10"/>
      <c r="V82" s="10"/>
      <c r="W82" s="123"/>
      <c r="X82" s="124">
        <f t="shared" si="20"/>
        <v>2.2499999999999999E-2</v>
      </c>
      <c r="AA82"/>
      <c r="AQ82" s="145"/>
      <c r="AR82" s="145"/>
      <c r="AS82" s="144"/>
      <c r="AT82" s="144"/>
      <c r="AU82" s="144"/>
      <c r="AV82" s="144"/>
      <c r="AW82" s="144"/>
      <c r="AX82" s="144"/>
      <c r="AY82" s="144"/>
      <c r="AZ82" s="144"/>
      <c r="BA82" s="144"/>
      <c r="BB82" s="181"/>
      <c r="BC82" s="181"/>
      <c r="BD82" s="181"/>
      <c r="BE82" s="181"/>
      <c r="BF82" s="181"/>
      <c r="BG82" s="181"/>
      <c r="BH82" s="181"/>
      <c r="BI82" s="181"/>
      <c r="BJ82" s="181"/>
      <c r="BK82" s="181"/>
      <c r="BL82" s="181"/>
      <c r="BM82" s="181"/>
      <c r="BN82" s="181"/>
      <c r="BO82" s="181"/>
      <c r="BP82" s="181"/>
      <c r="BQ82" s="181"/>
      <c r="BR82" s="181"/>
      <c r="BS82" s="181"/>
      <c r="BT82" s="181"/>
      <c r="BU82" s="181"/>
      <c r="BV82" s="181"/>
      <c r="BW82" s="181"/>
      <c r="BX82" s="181"/>
      <c r="BY82" s="181"/>
      <c r="BZ82" s="181"/>
      <c r="CA82" s="181"/>
      <c r="CB82" s="181"/>
      <c r="CC82" s="181"/>
      <c r="CD82" s="181"/>
    </row>
    <row r="83" spans="1:82" s="5" customFormat="1" ht="30" x14ac:dyDescent="0.2">
      <c r="A83" s="129">
        <f>+A82+1</f>
        <v>41</v>
      </c>
      <c r="B83" s="23" t="s">
        <v>138</v>
      </c>
      <c r="C83" s="151" t="s">
        <v>122</v>
      </c>
      <c r="D83" s="130" t="s">
        <v>319</v>
      </c>
      <c r="E83" s="130" t="s">
        <v>223</v>
      </c>
      <c r="F83" s="137">
        <v>0.03</v>
      </c>
      <c r="G83" s="170"/>
      <c r="H83" s="161">
        <v>1</v>
      </c>
      <c r="I83" s="161">
        <v>1</v>
      </c>
      <c r="J83" s="161">
        <v>1</v>
      </c>
      <c r="K83" s="161">
        <v>1</v>
      </c>
      <c r="L83" s="152">
        <v>1</v>
      </c>
      <c r="M83" s="152">
        <v>1</v>
      </c>
      <c r="N83" s="152">
        <v>1</v>
      </c>
      <c r="O83" s="131"/>
      <c r="P83" s="135"/>
      <c r="Q83" s="131">
        <f t="shared" si="16"/>
        <v>0.03</v>
      </c>
      <c r="R83" s="131">
        <f t="shared" si="17"/>
        <v>0.03</v>
      </c>
      <c r="S83" s="131">
        <f t="shared" si="18"/>
        <v>0.03</v>
      </c>
      <c r="T83" s="131">
        <f t="shared" si="19"/>
        <v>0</v>
      </c>
      <c r="U83" s="10"/>
      <c r="V83" s="10"/>
      <c r="W83" s="123"/>
      <c r="X83" s="124">
        <f t="shared" si="20"/>
        <v>2.2499999999999999E-2</v>
      </c>
      <c r="AA83"/>
      <c r="AQ83" s="145"/>
      <c r="AR83" s="145"/>
      <c r="AS83" s="144"/>
      <c r="AT83" s="144"/>
      <c r="AU83" s="144"/>
      <c r="AV83" s="144"/>
      <c r="AW83" s="144"/>
      <c r="AX83" s="144"/>
      <c r="AY83" s="144"/>
      <c r="AZ83" s="144"/>
      <c r="BA83" s="144"/>
      <c r="BB83" s="181"/>
      <c r="BC83" s="181"/>
      <c r="BD83" s="181"/>
      <c r="BE83" s="181"/>
      <c r="BF83" s="181"/>
      <c r="BG83" s="181"/>
      <c r="BH83" s="181"/>
      <c r="BI83" s="181"/>
      <c r="BJ83" s="181"/>
      <c r="BK83" s="181"/>
      <c r="BL83" s="181"/>
      <c r="BM83" s="181"/>
      <c r="BN83" s="181"/>
      <c r="BO83" s="181"/>
      <c r="BP83" s="181"/>
      <c r="BQ83" s="181"/>
      <c r="BR83" s="181"/>
      <c r="BS83" s="181"/>
      <c r="BT83" s="181"/>
      <c r="BU83" s="181"/>
      <c r="BV83" s="181"/>
      <c r="BW83" s="181"/>
      <c r="BX83" s="181"/>
      <c r="BY83" s="181"/>
      <c r="BZ83" s="181"/>
      <c r="CA83" s="181"/>
      <c r="CB83" s="181"/>
      <c r="CC83" s="181"/>
      <c r="CD83" s="181"/>
    </row>
    <row r="84" spans="1:82" s="5" customFormat="1" ht="15.75" x14ac:dyDescent="0.2">
      <c r="A84" s="129"/>
      <c r="B84" s="24" t="s">
        <v>139</v>
      </c>
      <c r="C84" s="151"/>
      <c r="D84" s="130"/>
      <c r="E84" s="130"/>
      <c r="F84" s="137"/>
      <c r="G84" s="170"/>
      <c r="H84" s="161"/>
      <c r="I84" s="161"/>
      <c r="J84" s="161"/>
      <c r="K84" s="161"/>
      <c r="L84" s="152"/>
      <c r="M84" s="152"/>
      <c r="N84" s="152"/>
      <c r="O84" s="131"/>
      <c r="P84" s="135"/>
      <c r="Q84" s="131">
        <f t="shared" si="16"/>
        <v>0</v>
      </c>
      <c r="R84" s="131">
        <f t="shared" si="17"/>
        <v>0</v>
      </c>
      <c r="S84" s="131">
        <f t="shared" si="18"/>
        <v>0</v>
      </c>
      <c r="T84" s="131">
        <f t="shared" si="19"/>
        <v>0</v>
      </c>
      <c r="U84" s="10"/>
      <c r="V84" s="10"/>
      <c r="W84" s="123"/>
      <c r="X84" s="124">
        <f t="shared" si="20"/>
        <v>0</v>
      </c>
      <c r="AA84"/>
      <c r="AQ84" s="145"/>
      <c r="AR84" s="145"/>
      <c r="AS84" s="144"/>
      <c r="AT84" s="144"/>
      <c r="AU84" s="144"/>
      <c r="AV84" s="144"/>
      <c r="AW84" s="144"/>
      <c r="AX84" s="144"/>
      <c r="AY84" s="144"/>
      <c r="AZ84" s="144"/>
      <c r="BA84" s="144"/>
      <c r="BB84" s="181"/>
      <c r="BC84" s="181"/>
      <c r="BD84" s="181"/>
      <c r="BE84" s="181"/>
      <c r="BF84" s="181"/>
      <c r="BG84" s="181"/>
      <c r="BH84" s="181"/>
      <c r="BI84" s="181"/>
      <c r="BJ84" s="181"/>
      <c r="BK84" s="181"/>
      <c r="BL84" s="181"/>
      <c r="BM84" s="181"/>
      <c r="BN84" s="181"/>
      <c r="BO84" s="181"/>
      <c r="BP84" s="181"/>
      <c r="BQ84" s="181"/>
      <c r="BR84" s="181"/>
      <c r="BS84" s="181"/>
      <c r="BT84" s="181"/>
      <c r="BU84" s="181"/>
      <c r="BV84" s="181"/>
      <c r="BW84" s="181"/>
      <c r="BX84" s="181"/>
      <c r="BY84" s="181"/>
      <c r="BZ84" s="181"/>
      <c r="CA84" s="181"/>
      <c r="CB84" s="181"/>
      <c r="CC84" s="181"/>
      <c r="CD84" s="181"/>
    </row>
    <row r="85" spans="1:82" s="5" customFormat="1" ht="30" x14ac:dyDescent="0.2">
      <c r="A85" s="129">
        <f>+A83+1</f>
        <v>42</v>
      </c>
      <c r="B85" s="23" t="s">
        <v>215</v>
      </c>
      <c r="C85" s="151" t="s">
        <v>122</v>
      </c>
      <c r="D85" s="130" t="s">
        <v>319</v>
      </c>
      <c r="E85" s="130" t="s">
        <v>223</v>
      </c>
      <c r="F85" s="137">
        <v>0.03</v>
      </c>
      <c r="G85" s="170"/>
      <c r="H85" s="161">
        <v>1</v>
      </c>
      <c r="I85" s="161">
        <v>1</v>
      </c>
      <c r="J85" s="161">
        <v>1</v>
      </c>
      <c r="K85" s="161">
        <v>1</v>
      </c>
      <c r="L85" s="152">
        <v>1</v>
      </c>
      <c r="M85" s="152">
        <v>0.97</v>
      </c>
      <c r="N85" s="152">
        <v>1</v>
      </c>
      <c r="O85" s="131"/>
      <c r="P85" s="135"/>
      <c r="Q85" s="131">
        <f t="shared" si="16"/>
        <v>0.03</v>
      </c>
      <c r="R85" s="131">
        <f t="shared" si="17"/>
        <v>2.9099999999999997E-2</v>
      </c>
      <c r="S85" s="131">
        <f t="shared" si="18"/>
        <v>0.03</v>
      </c>
      <c r="T85" s="131">
        <f t="shared" si="19"/>
        <v>0</v>
      </c>
      <c r="U85" s="10"/>
      <c r="V85" s="10"/>
      <c r="W85" s="123"/>
      <c r="X85" s="124">
        <f t="shared" si="20"/>
        <v>2.2275E-2</v>
      </c>
      <c r="AA85"/>
      <c r="AQ85" s="145"/>
      <c r="AR85" s="145"/>
      <c r="AS85" s="144"/>
      <c r="AT85" s="144"/>
      <c r="AU85" s="144"/>
      <c r="AV85" s="144"/>
      <c r="AW85" s="144"/>
      <c r="AX85" s="144"/>
      <c r="AY85" s="144"/>
      <c r="AZ85" s="144"/>
      <c r="BA85" s="144"/>
      <c r="BB85" s="181"/>
      <c r="BC85" s="181"/>
      <c r="BD85" s="181"/>
      <c r="BE85" s="181"/>
      <c r="BF85" s="181"/>
      <c r="BG85" s="181"/>
      <c r="BH85" s="181"/>
      <c r="BI85" s="181"/>
      <c r="BJ85" s="181"/>
      <c r="BK85" s="181"/>
      <c r="BL85" s="181"/>
      <c r="BM85" s="181"/>
      <c r="BN85" s="181"/>
      <c r="BO85" s="181"/>
      <c r="BP85" s="181"/>
      <c r="BQ85" s="181"/>
      <c r="BR85" s="181"/>
      <c r="BS85" s="181"/>
      <c r="BT85" s="181"/>
      <c r="BU85" s="181"/>
      <c r="BV85" s="181"/>
      <c r="BW85" s="181"/>
      <c r="BX85" s="181"/>
      <c r="BY85" s="181"/>
      <c r="BZ85" s="181"/>
      <c r="CA85" s="181"/>
      <c r="CB85" s="181"/>
      <c r="CC85" s="181"/>
      <c r="CD85" s="181"/>
    </row>
    <row r="86" spans="1:82" s="5" customFormat="1" ht="50.25" customHeight="1" x14ac:dyDescent="0.2">
      <c r="A86" s="129">
        <f t="shared" si="15"/>
        <v>43</v>
      </c>
      <c r="B86" s="23" t="s">
        <v>361</v>
      </c>
      <c r="C86" s="151" t="s">
        <v>122</v>
      </c>
      <c r="D86" s="130" t="s">
        <v>319</v>
      </c>
      <c r="E86" s="130" t="s">
        <v>223</v>
      </c>
      <c r="F86" s="137">
        <v>0.03</v>
      </c>
      <c r="G86" s="170"/>
      <c r="H86" s="161">
        <v>1</v>
      </c>
      <c r="I86" s="161">
        <v>1</v>
      </c>
      <c r="J86" s="161">
        <v>1</v>
      </c>
      <c r="K86" s="161">
        <v>1</v>
      </c>
      <c r="L86" s="152">
        <v>1</v>
      </c>
      <c r="M86" s="152">
        <v>1</v>
      </c>
      <c r="N86" s="152">
        <v>1</v>
      </c>
      <c r="O86" s="131"/>
      <c r="P86" s="135"/>
      <c r="Q86" s="131">
        <f t="shared" si="16"/>
        <v>0.03</v>
      </c>
      <c r="R86" s="131">
        <f t="shared" si="17"/>
        <v>0.03</v>
      </c>
      <c r="S86" s="131">
        <f t="shared" si="18"/>
        <v>0.03</v>
      </c>
      <c r="T86" s="131"/>
      <c r="U86" s="10"/>
      <c r="V86" s="10"/>
      <c r="W86" s="123"/>
      <c r="X86" s="124"/>
      <c r="AA86"/>
      <c r="AQ86" s="145"/>
      <c r="AR86" s="145"/>
      <c r="AS86" s="144"/>
      <c r="AT86" s="144"/>
      <c r="AU86" s="144"/>
      <c r="AV86" s="144"/>
      <c r="AW86" s="144"/>
      <c r="AX86" s="144"/>
      <c r="AY86" s="144"/>
      <c r="AZ86" s="144"/>
      <c r="BA86" s="144"/>
      <c r="BB86" s="181"/>
      <c r="BC86" s="181"/>
      <c r="BD86" s="181"/>
      <c r="BE86" s="181"/>
      <c r="BF86" s="181"/>
      <c r="BG86" s="181"/>
      <c r="BH86" s="181"/>
      <c r="BI86" s="181"/>
      <c r="BJ86" s="181"/>
      <c r="BK86" s="181"/>
      <c r="BL86" s="181"/>
      <c r="BM86" s="181"/>
      <c r="BN86" s="181"/>
      <c r="BO86" s="181"/>
      <c r="BP86" s="181"/>
      <c r="BQ86" s="181"/>
      <c r="BR86" s="181"/>
      <c r="BS86" s="181"/>
      <c r="BT86" s="181"/>
      <c r="BU86" s="181"/>
      <c r="BV86" s="181"/>
      <c r="BW86" s="181"/>
      <c r="BX86" s="181"/>
      <c r="BY86" s="181"/>
      <c r="BZ86" s="181"/>
      <c r="CA86" s="181"/>
      <c r="CB86" s="181"/>
      <c r="CC86" s="181"/>
      <c r="CD86" s="181"/>
    </row>
    <row r="87" spans="1:82" s="5" customFormat="1" ht="30" x14ac:dyDescent="0.2">
      <c r="A87" s="129">
        <f t="shared" si="15"/>
        <v>44</v>
      </c>
      <c r="B87" s="23" t="s">
        <v>360</v>
      </c>
      <c r="C87" s="151" t="s">
        <v>122</v>
      </c>
      <c r="D87" s="130" t="s">
        <v>319</v>
      </c>
      <c r="E87" s="130" t="s">
        <v>223</v>
      </c>
      <c r="F87" s="137">
        <v>0.03</v>
      </c>
      <c r="G87" s="170"/>
      <c r="H87" s="161">
        <v>1</v>
      </c>
      <c r="I87" s="161">
        <v>1</v>
      </c>
      <c r="J87" s="161">
        <v>1</v>
      </c>
      <c r="K87" s="161">
        <v>1</v>
      </c>
      <c r="L87" s="152">
        <v>1</v>
      </c>
      <c r="M87" s="152">
        <v>1</v>
      </c>
      <c r="N87" s="152">
        <v>1</v>
      </c>
      <c r="O87" s="131"/>
      <c r="P87" s="135"/>
      <c r="Q87" s="131">
        <f t="shared" si="16"/>
        <v>0.03</v>
      </c>
      <c r="R87" s="131">
        <f t="shared" si="17"/>
        <v>0.03</v>
      </c>
      <c r="S87" s="131">
        <f t="shared" si="18"/>
        <v>0.03</v>
      </c>
      <c r="T87" s="131"/>
      <c r="U87" s="10"/>
      <c r="V87" s="10"/>
      <c r="W87" s="123"/>
      <c r="X87" s="124"/>
      <c r="AA87"/>
      <c r="AQ87" s="145"/>
      <c r="AR87" s="145"/>
      <c r="AS87" s="144"/>
      <c r="AT87" s="144"/>
      <c r="AU87" s="144"/>
      <c r="AV87" s="144"/>
      <c r="AW87" s="144"/>
      <c r="AX87" s="144"/>
      <c r="AY87" s="144"/>
      <c r="AZ87" s="144"/>
      <c r="BA87" s="144"/>
      <c r="BB87" s="181"/>
      <c r="BC87" s="181"/>
      <c r="BD87" s="181"/>
      <c r="BE87" s="181"/>
      <c r="BF87" s="181"/>
      <c r="BG87" s="181"/>
      <c r="BH87" s="181"/>
      <c r="BI87" s="181"/>
      <c r="BJ87" s="181"/>
      <c r="BK87" s="181"/>
      <c r="BL87" s="181"/>
      <c r="BM87" s="181"/>
      <c r="BN87" s="181"/>
      <c r="BO87" s="181"/>
      <c r="BP87" s="181"/>
      <c r="BQ87" s="181"/>
      <c r="BR87" s="181"/>
      <c r="BS87" s="181"/>
      <c r="BT87" s="181"/>
      <c r="BU87" s="181"/>
      <c r="BV87" s="181"/>
      <c r="BW87" s="181"/>
      <c r="BX87" s="181"/>
      <c r="BY87" s="181"/>
      <c r="BZ87" s="181"/>
      <c r="CA87" s="181"/>
      <c r="CB87" s="181"/>
      <c r="CC87" s="181"/>
      <c r="CD87" s="181"/>
    </row>
    <row r="88" spans="1:82" s="5" customFormat="1" ht="30" x14ac:dyDescent="0.2">
      <c r="A88" s="129">
        <f t="shared" si="15"/>
        <v>45</v>
      </c>
      <c r="B88" s="23" t="s">
        <v>140</v>
      </c>
      <c r="C88" s="151" t="s">
        <v>122</v>
      </c>
      <c r="D88" s="130" t="s">
        <v>319</v>
      </c>
      <c r="E88" s="130" t="s">
        <v>223</v>
      </c>
      <c r="F88" s="137">
        <v>0.03</v>
      </c>
      <c r="G88" s="170"/>
      <c r="H88" s="161">
        <v>1</v>
      </c>
      <c r="I88" s="161">
        <v>1</v>
      </c>
      <c r="J88" s="161">
        <v>1</v>
      </c>
      <c r="K88" s="161">
        <v>1</v>
      </c>
      <c r="L88" s="152">
        <v>1</v>
      </c>
      <c r="M88" s="152">
        <v>1</v>
      </c>
      <c r="N88" s="152">
        <v>1</v>
      </c>
      <c r="O88" s="131"/>
      <c r="P88" s="135"/>
      <c r="Q88" s="131">
        <f t="shared" si="16"/>
        <v>0.03</v>
      </c>
      <c r="R88" s="131">
        <f t="shared" si="17"/>
        <v>0.03</v>
      </c>
      <c r="S88" s="131">
        <f t="shared" si="18"/>
        <v>0.03</v>
      </c>
      <c r="T88" s="131">
        <f t="shared" si="19"/>
        <v>0</v>
      </c>
      <c r="U88" s="10"/>
      <c r="V88" s="10"/>
      <c r="W88" s="123"/>
      <c r="X88" s="124">
        <f t="shared" si="20"/>
        <v>2.2499999999999999E-2</v>
      </c>
      <c r="AA88"/>
      <c r="AQ88" s="145"/>
      <c r="AR88" s="145"/>
      <c r="AS88" s="144"/>
      <c r="AT88" s="144"/>
      <c r="AU88" s="144"/>
      <c r="AV88" s="144"/>
      <c r="AW88" s="144"/>
      <c r="AX88" s="144"/>
      <c r="AY88" s="144"/>
      <c r="AZ88" s="144"/>
      <c r="BA88" s="144"/>
      <c r="BB88" s="181"/>
      <c r="BC88" s="181"/>
      <c r="BD88" s="181"/>
      <c r="BE88" s="181"/>
      <c r="BF88" s="181"/>
      <c r="BG88" s="181"/>
      <c r="BH88" s="181"/>
      <c r="BI88" s="181"/>
      <c r="BJ88" s="181"/>
      <c r="BK88" s="181"/>
      <c r="BL88" s="181"/>
      <c r="BM88" s="181"/>
      <c r="BN88" s="181"/>
      <c r="BO88" s="181"/>
      <c r="BP88" s="181"/>
      <c r="BQ88" s="181"/>
      <c r="BR88" s="181"/>
      <c r="BS88" s="181"/>
      <c r="BT88" s="181"/>
      <c r="BU88" s="181"/>
      <c r="BV88" s="181"/>
      <c r="BW88" s="181"/>
      <c r="BX88" s="181"/>
      <c r="BY88" s="181"/>
      <c r="BZ88" s="181"/>
      <c r="CA88" s="181"/>
      <c r="CB88" s="181"/>
      <c r="CC88" s="181"/>
      <c r="CD88" s="181"/>
    </row>
    <row r="89" spans="1:82" s="5" customFormat="1" ht="90" x14ac:dyDescent="0.2">
      <c r="A89" s="129">
        <f t="shared" si="15"/>
        <v>46</v>
      </c>
      <c r="B89" s="23" t="s">
        <v>142</v>
      </c>
      <c r="C89" s="151" t="s">
        <v>122</v>
      </c>
      <c r="D89" s="130" t="s">
        <v>319</v>
      </c>
      <c r="E89" s="130" t="s">
        <v>143</v>
      </c>
      <c r="F89" s="137">
        <v>0.03</v>
      </c>
      <c r="G89" s="170"/>
      <c r="H89" s="161">
        <v>1</v>
      </c>
      <c r="I89" s="161">
        <v>1</v>
      </c>
      <c r="J89" s="161">
        <v>1</v>
      </c>
      <c r="K89" s="161">
        <v>1</v>
      </c>
      <c r="L89" s="152">
        <v>1</v>
      </c>
      <c r="M89" s="152">
        <v>1</v>
      </c>
      <c r="N89" s="152">
        <v>1</v>
      </c>
      <c r="O89" s="131"/>
      <c r="P89" s="135"/>
      <c r="Q89" s="131">
        <f t="shared" si="16"/>
        <v>0.03</v>
      </c>
      <c r="R89" s="131">
        <f t="shared" si="17"/>
        <v>0.03</v>
      </c>
      <c r="S89" s="131">
        <f t="shared" si="18"/>
        <v>0.03</v>
      </c>
      <c r="T89" s="131">
        <f t="shared" si="19"/>
        <v>0</v>
      </c>
      <c r="U89" s="10"/>
      <c r="V89" s="10"/>
      <c r="W89" s="123"/>
      <c r="X89" s="124">
        <f t="shared" si="20"/>
        <v>2.2499999999999999E-2</v>
      </c>
      <c r="AA89"/>
      <c r="AQ89" s="145"/>
      <c r="AR89" s="145"/>
      <c r="AS89" s="144"/>
      <c r="AT89" s="144"/>
      <c r="AU89" s="144"/>
      <c r="AV89" s="144"/>
      <c r="AW89" s="144"/>
      <c r="AX89" s="144"/>
      <c r="AY89" s="144"/>
      <c r="AZ89" s="144"/>
      <c r="BA89" s="144"/>
      <c r="BB89" s="181"/>
      <c r="BC89" s="181"/>
      <c r="BD89" s="181"/>
      <c r="BE89" s="181"/>
      <c r="BF89" s="181"/>
      <c r="BG89" s="181"/>
      <c r="BH89" s="181"/>
      <c r="BI89" s="181"/>
      <c r="BJ89" s="181"/>
      <c r="BK89" s="181"/>
      <c r="BL89" s="181"/>
      <c r="BM89" s="181"/>
      <c r="BN89" s="181"/>
      <c r="BO89" s="181"/>
      <c r="BP89" s="181"/>
      <c r="BQ89" s="181"/>
      <c r="BR89" s="181"/>
      <c r="BS89" s="181"/>
      <c r="BT89" s="181"/>
      <c r="BU89" s="181"/>
      <c r="BV89" s="181"/>
      <c r="BW89" s="181"/>
      <c r="BX89" s="181"/>
      <c r="BY89" s="181"/>
      <c r="BZ89" s="181"/>
      <c r="CA89" s="181"/>
      <c r="CB89" s="181"/>
      <c r="CC89" s="181"/>
      <c r="CD89" s="181"/>
    </row>
    <row r="90" spans="1:82" s="5" customFormat="1" ht="31.5" x14ac:dyDescent="0.2">
      <c r="A90" s="129"/>
      <c r="B90" s="186" t="s">
        <v>144</v>
      </c>
      <c r="C90" s="151"/>
      <c r="D90" s="130"/>
      <c r="E90" s="130"/>
      <c r="F90" s="137"/>
      <c r="G90" s="170"/>
      <c r="H90" s="161"/>
      <c r="I90" s="161"/>
      <c r="J90" s="161"/>
      <c r="K90" s="161"/>
      <c r="L90" s="152"/>
      <c r="M90" s="152"/>
      <c r="N90" s="152"/>
      <c r="O90" s="131"/>
      <c r="P90" s="135"/>
      <c r="Q90" s="131">
        <f t="shared" si="16"/>
        <v>0</v>
      </c>
      <c r="R90" s="131">
        <f t="shared" si="17"/>
        <v>0</v>
      </c>
      <c r="S90" s="131">
        <f t="shared" si="18"/>
        <v>0</v>
      </c>
      <c r="T90" s="131">
        <f t="shared" si="19"/>
        <v>0</v>
      </c>
      <c r="U90" s="10"/>
      <c r="V90" s="10"/>
      <c r="W90" s="123"/>
      <c r="X90" s="124">
        <f t="shared" si="20"/>
        <v>0</v>
      </c>
      <c r="AA90"/>
      <c r="AQ90" s="145"/>
      <c r="AR90" s="145"/>
      <c r="AS90" s="144"/>
      <c r="AT90" s="144"/>
      <c r="AU90" s="144"/>
      <c r="AV90" s="144"/>
      <c r="AW90" s="144"/>
      <c r="AX90" s="144"/>
      <c r="AY90" s="144"/>
      <c r="AZ90" s="144"/>
      <c r="BA90" s="144"/>
      <c r="BB90" s="181"/>
      <c r="BC90" s="181"/>
      <c r="BD90" s="181"/>
      <c r="BE90" s="181"/>
      <c r="BF90" s="181"/>
      <c r="BG90" s="181"/>
      <c r="BH90" s="181"/>
      <c r="BI90" s="181"/>
      <c r="BJ90" s="181"/>
      <c r="BK90" s="181"/>
      <c r="BL90" s="181"/>
      <c r="BM90" s="181"/>
      <c r="BN90" s="181"/>
      <c r="BO90" s="181"/>
      <c r="BP90" s="181"/>
      <c r="BQ90" s="181"/>
      <c r="BR90" s="181"/>
      <c r="BS90" s="181"/>
      <c r="BT90" s="181"/>
      <c r="BU90" s="181"/>
      <c r="BV90" s="181"/>
      <c r="BW90" s="181"/>
      <c r="BX90" s="181"/>
      <c r="BY90" s="181"/>
      <c r="BZ90" s="181"/>
      <c r="CA90" s="181"/>
      <c r="CB90" s="181"/>
      <c r="CC90" s="181"/>
      <c r="CD90" s="181"/>
    </row>
    <row r="91" spans="1:82" s="5" customFormat="1" ht="15" x14ac:dyDescent="0.2">
      <c r="A91" s="129">
        <f>+A89+1</f>
        <v>47</v>
      </c>
      <c r="B91" s="23" t="s">
        <v>145</v>
      </c>
      <c r="C91" s="151" t="s">
        <v>122</v>
      </c>
      <c r="D91" s="130" t="s">
        <v>319</v>
      </c>
      <c r="E91" s="130" t="s">
        <v>223</v>
      </c>
      <c r="F91" s="137">
        <v>0.03</v>
      </c>
      <c r="G91" s="170"/>
      <c r="H91" s="161">
        <v>1</v>
      </c>
      <c r="I91" s="161">
        <v>1</v>
      </c>
      <c r="J91" s="161">
        <v>1</v>
      </c>
      <c r="K91" s="161">
        <v>1</v>
      </c>
      <c r="L91" s="152">
        <v>1</v>
      </c>
      <c r="M91" s="152">
        <v>1</v>
      </c>
      <c r="N91" s="152">
        <v>1</v>
      </c>
      <c r="O91" s="131"/>
      <c r="P91" s="135"/>
      <c r="Q91" s="131">
        <f t="shared" si="16"/>
        <v>0.03</v>
      </c>
      <c r="R91" s="131">
        <f t="shared" si="17"/>
        <v>0.03</v>
      </c>
      <c r="S91" s="131">
        <f t="shared" si="18"/>
        <v>0.03</v>
      </c>
      <c r="T91" s="131">
        <f t="shared" si="19"/>
        <v>0</v>
      </c>
      <c r="U91" s="10"/>
      <c r="V91" s="10"/>
      <c r="W91" s="123"/>
      <c r="X91" s="124">
        <f t="shared" si="20"/>
        <v>2.2499999999999999E-2</v>
      </c>
      <c r="AA91"/>
      <c r="AQ91" s="145"/>
      <c r="AR91" s="145"/>
      <c r="AS91" s="144"/>
      <c r="AT91" s="144"/>
      <c r="AU91" s="144"/>
      <c r="AV91" s="144"/>
      <c r="AW91" s="144"/>
      <c r="AX91" s="144"/>
      <c r="AY91" s="144"/>
      <c r="AZ91" s="144"/>
      <c r="BA91" s="144"/>
      <c r="BB91" s="181"/>
      <c r="BC91" s="181"/>
      <c r="BD91" s="181"/>
      <c r="BE91" s="181"/>
      <c r="BF91" s="181"/>
      <c r="BG91" s="181"/>
      <c r="BH91" s="181"/>
      <c r="BI91" s="181"/>
      <c r="BJ91" s="181"/>
      <c r="BK91" s="181"/>
      <c r="BL91" s="181"/>
      <c r="BM91" s="181"/>
      <c r="BN91" s="181"/>
      <c r="BO91" s="181"/>
      <c r="BP91" s="181"/>
      <c r="BQ91" s="181"/>
      <c r="BR91" s="181"/>
      <c r="BS91" s="181"/>
      <c r="BT91" s="181"/>
      <c r="BU91" s="181"/>
      <c r="BV91" s="181"/>
      <c r="BW91" s="181"/>
      <c r="BX91" s="181"/>
      <c r="BY91" s="181"/>
      <c r="BZ91" s="181"/>
      <c r="CA91" s="181"/>
      <c r="CB91" s="181"/>
      <c r="CC91" s="181"/>
      <c r="CD91" s="181"/>
    </row>
    <row r="92" spans="1:82" s="5" customFormat="1" ht="15" x14ac:dyDescent="0.2">
      <c r="A92" s="129">
        <f t="shared" si="15"/>
        <v>48</v>
      </c>
      <c r="B92" s="23" t="s">
        <v>146</v>
      </c>
      <c r="C92" s="151" t="s">
        <v>122</v>
      </c>
      <c r="D92" s="130" t="s">
        <v>319</v>
      </c>
      <c r="E92" s="130" t="s">
        <v>223</v>
      </c>
      <c r="F92" s="137">
        <v>0.03</v>
      </c>
      <c r="G92" s="170"/>
      <c r="H92" s="161">
        <v>1</v>
      </c>
      <c r="I92" s="161">
        <v>1</v>
      </c>
      <c r="J92" s="161">
        <v>1</v>
      </c>
      <c r="K92" s="161">
        <v>1</v>
      </c>
      <c r="L92" s="152">
        <v>1</v>
      </c>
      <c r="M92" s="152">
        <v>1</v>
      </c>
      <c r="N92" s="152">
        <v>1</v>
      </c>
      <c r="O92" s="131"/>
      <c r="P92" s="135"/>
      <c r="Q92" s="131">
        <f t="shared" si="16"/>
        <v>0.03</v>
      </c>
      <c r="R92" s="131">
        <f t="shared" si="17"/>
        <v>0.03</v>
      </c>
      <c r="S92" s="131">
        <f t="shared" si="18"/>
        <v>0.03</v>
      </c>
      <c r="T92" s="131">
        <f t="shared" si="19"/>
        <v>0</v>
      </c>
      <c r="U92" s="10"/>
      <c r="V92" s="10"/>
      <c r="W92" s="123"/>
      <c r="X92" s="124">
        <f t="shared" si="20"/>
        <v>2.2499999999999999E-2</v>
      </c>
      <c r="AA92"/>
      <c r="AQ92" s="145"/>
      <c r="AR92" s="145"/>
      <c r="AS92" s="144"/>
      <c r="AT92" s="144"/>
      <c r="AU92" s="144"/>
      <c r="AV92" s="144"/>
      <c r="AW92" s="144"/>
      <c r="AX92" s="144"/>
      <c r="AY92" s="144"/>
      <c r="AZ92" s="144"/>
      <c r="BA92" s="144"/>
      <c r="BB92" s="181"/>
      <c r="BC92" s="181"/>
      <c r="BD92" s="181"/>
      <c r="BE92" s="181"/>
      <c r="BF92" s="181"/>
      <c r="BG92" s="181"/>
      <c r="BH92" s="181"/>
      <c r="BI92" s="181"/>
      <c r="BJ92" s="181"/>
      <c r="BK92" s="181"/>
      <c r="BL92" s="181"/>
      <c r="BM92" s="181"/>
      <c r="BN92" s="181"/>
      <c r="BO92" s="181"/>
      <c r="BP92" s="181"/>
      <c r="BQ92" s="181"/>
      <c r="BR92" s="181"/>
      <c r="BS92" s="181"/>
      <c r="BT92" s="181"/>
      <c r="BU92" s="181"/>
      <c r="BV92" s="181"/>
      <c r="BW92" s="181"/>
      <c r="BX92" s="181"/>
      <c r="BY92" s="181"/>
      <c r="BZ92" s="181"/>
      <c r="CA92" s="181"/>
      <c r="CB92" s="181"/>
      <c r="CC92" s="181"/>
      <c r="CD92" s="181"/>
    </row>
    <row r="93" spans="1:82" s="5" customFormat="1" ht="15" x14ac:dyDescent="0.2">
      <c r="A93" s="129">
        <f t="shared" si="15"/>
        <v>49</v>
      </c>
      <c r="B93" s="23" t="s">
        <v>147</v>
      </c>
      <c r="C93" s="151" t="s">
        <v>122</v>
      </c>
      <c r="D93" s="130" t="s">
        <v>319</v>
      </c>
      <c r="E93" s="130" t="s">
        <v>223</v>
      </c>
      <c r="F93" s="137">
        <v>0.03</v>
      </c>
      <c r="G93" s="170"/>
      <c r="H93" s="161">
        <v>1</v>
      </c>
      <c r="I93" s="161">
        <v>1</v>
      </c>
      <c r="J93" s="161">
        <v>1</v>
      </c>
      <c r="K93" s="161">
        <v>1</v>
      </c>
      <c r="L93" s="152">
        <v>1</v>
      </c>
      <c r="M93" s="152">
        <v>1</v>
      </c>
      <c r="N93" s="152">
        <v>1</v>
      </c>
      <c r="O93" s="131"/>
      <c r="P93" s="135"/>
      <c r="Q93" s="131">
        <f t="shared" si="16"/>
        <v>0.03</v>
      </c>
      <c r="R93" s="131">
        <f t="shared" si="17"/>
        <v>0.03</v>
      </c>
      <c r="S93" s="131">
        <f t="shared" si="18"/>
        <v>0.03</v>
      </c>
      <c r="T93" s="131">
        <f t="shared" si="19"/>
        <v>0</v>
      </c>
      <c r="U93" s="10"/>
      <c r="V93" s="10"/>
      <c r="W93" s="123"/>
      <c r="X93" s="124">
        <f t="shared" si="20"/>
        <v>2.2499999999999999E-2</v>
      </c>
      <c r="AA93"/>
      <c r="AQ93" s="145"/>
      <c r="AR93" s="145"/>
      <c r="AS93" s="144"/>
      <c r="AT93" s="144"/>
      <c r="AU93" s="144"/>
      <c r="AV93" s="144"/>
      <c r="AW93" s="144"/>
      <c r="AX93" s="144"/>
      <c r="AY93" s="144"/>
      <c r="AZ93" s="144"/>
      <c r="BA93" s="144"/>
      <c r="BB93" s="181"/>
      <c r="BC93" s="181"/>
      <c r="BD93" s="181"/>
      <c r="BE93" s="181"/>
      <c r="BF93" s="181"/>
      <c r="BG93" s="181"/>
      <c r="BH93" s="181"/>
      <c r="BI93" s="181"/>
      <c r="BJ93" s="181"/>
      <c r="BK93" s="181"/>
      <c r="BL93" s="181"/>
      <c r="BM93" s="181"/>
      <c r="BN93" s="181"/>
      <c r="BO93" s="181"/>
      <c r="BP93" s="181"/>
      <c r="BQ93" s="181"/>
      <c r="BR93" s="181"/>
      <c r="BS93" s="181"/>
      <c r="BT93" s="181"/>
      <c r="BU93" s="181"/>
      <c r="BV93" s="181"/>
      <c r="BW93" s="181"/>
      <c r="BX93" s="181"/>
      <c r="BY93" s="181"/>
      <c r="BZ93" s="181"/>
      <c r="CA93" s="181"/>
      <c r="CB93" s="181"/>
      <c r="CC93" s="181"/>
      <c r="CD93" s="181"/>
    </row>
    <row r="94" spans="1:82" s="5" customFormat="1" ht="30" x14ac:dyDescent="0.2">
      <c r="A94" s="129">
        <f t="shared" si="15"/>
        <v>50</v>
      </c>
      <c r="B94" s="23" t="s">
        <v>148</v>
      </c>
      <c r="C94" s="151" t="s">
        <v>122</v>
      </c>
      <c r="D94" s="130" t="s">
        <v>319</v>
      </c>
      <c r="E94" s="130" t="s">
        <v>223</v>
      </c>
      <c r="F94" s="137">
        <v>0.03</v>
      </c>
      <c r="G94" s="170"/>
      <c r="H94" s="161">
        <v>1</v>
      </c>
      <c r="I94" s="161">
        <v>1</v>
      </c>
      <c r="J94" s="161">
        <v>1</v>
      </c>
      <c r="K94" s="161">
        <v>1</v>
      </c>
      <c r="L94" s="152">
        <v>1</v>
      </c>
      <c r="M94" s="152">
        <v>1</v>
      </c>
      <c r="N94" s="152">
        <v>1</v>
      </c>
      <c r="O94" s="131"/>
      <c r="P94" s="135"/>
      <c r="Q94" s="131">
        <f t="shared" ref="Q94:Q117" si="26">IF(H94=0,$F94,IF((L94/H94*$F94)&gt;$F94,$F94,L94/H94*$F94))</f>
        <v>0.03</v>
      </c>
      <c r="R94" s="131">
        <f t="shared" ref="R94:R117" si="27">IF(I94=0,$F94,IF((M94/I94*$F94)&gt;$F94,$F94,M94/I94*$F94))</f>
        <v>0.03</v>
      </c>
      <c r="S94" s="131">
        <f t="shared" ref="S94:S117" si="28">IF(J94=0,$F94,IF((N94/J94*$F94)&gt;$F94,$F94,N94/J94*$F94))</f>
        <v>0.03</v>
      </c>
      <c r="T94" s="131">
        <f t="shared" ref="T94:T117" si="29">IF(K94=0,$F94,IF((O94/K94*$F94)&gt;$F94,$F94,O94/K94*$F94))</f>
        <v>0</v>
      </c>
      <c r="U94" s="10"/>
      <c r="V94" s="10"/>
      <c r="W94" s="123"/>
      <c r="X94" s="124">
        <f t="shared" ref="X94:X117" si="30">SUM(Q94:T94)/4</f>
        <v>2.2499999999999999E-2</v>
      </c>
      <c r="AA94"/>
      <c r="AQ94" s="145"/>
      <c r="AR94" s="145"/>
      <c r="AS94" s="144"/>
      <c r="AT94" s="144"/>
      <c r="AU94" s="144"/>
      <c r="AV94" s="144"/>
      <c r="AW94" s="144"/>
      <c r="AX94" s="144"/>
      <c r="AY94" s="144"/>
      <c r="AZ94" s="144"/>
      <c r="BA94" s="144"/>
      <c r="BB94" s="181"/>
      <c r="BC94" s="181"/>
      <c r="BD94" s="181"/>
      <c r="BE94" s="181"/>
      <c r="BF94" s="181"/>
      <c r="BG94" s="181"/>
      <c r="BH94" s="181"/>
      <c r="BI94" s="181"/>
      <c r="BJ94" s="181"/>
      <c r="BK94" s="181"/>
      <c r="BL94" s="181"/>
      <c r="BM94" s="181"/>
      <c r="BN94" s="181"/>
      <c r="BO94" s="181"/>
      <c r="BP94" s="181"/>
      <c r="BQ94" s="181"/>
      <c r="BR94" s="181"/>
      <c r="BS94" s="181"/>
      <c r="BT94" s="181"/>
      <c r="BU94" s="181"/>
      <c r="BV94" s="181"/>
      <c r="BW94" s="181"/>
      <c r="BX94" s="181"/>
      <c r="BY94" s="181"/>
      <c r="BZ94" s="181"/>
      <c r="CA94" s="181"/>
      <c r="CB94" s="181"/>
      <c r="CC94" s="181"/>
      <c r="CD94" s="181"/>
    </row>
    <row r="95" spans="1:82" s="5" customFormat="1" ht="30" x14ac:dyDescent="0.2">
      <c r="A95" s="129">
        <f t="shared" si="15"/>
        <v>51</v>
      </c>
      <c r="B95" s="23" t="s">
        <v>28</v>
      </c>
      <c r="C95" s="151" t="s">
        <v>122</v>
      </c>
      <c r="D95" s="130" t="s">
        <v>319</v>
      </c>
      <c r="E95" s="130" t="s">
        <v>223</v>
      </c>
      <c r="F95" s="137">
        <v>0.03</v>
      </c>
      <c r="G95" s="170"/>
      <c r="H95" s="161">
        <v>1</v>
      </c>
      <c r="I95" s="161">
        <v>1</v>
      </c>
      <c r="J95" s="161">
        <v>1</v>
      </c>
      <c r="K95" s="161">
        <v>1</v>
      </c>
      <c r="L95" s="152">
        <v>1</v>
      </c>
      <c r="M95" s="152">
        <v>0.99</v>
      </c>
      <c r="N95" s="152">
        <v>0.9</v>
      </c>
      <c r="O95" s="131"/>
      <c r="P95" s="135"/>
      <c r="Q95" s="131">
        <f t="shared" si="26"/>
        <v>0.03</v>
      </c>
      <c r="R95" s="131">
        <f t="shared" si="27"/>
        <v>2.9699999999999997E-2</v>
      </c>
      <c r="S95" s="131">
        <f t="shared" si="28"/>
        <v>2.7E-2</v>
      </c>
      <c r="T95" s="131">
        <f t="shared" si="29"/>
        <v>0</v>
      </c>
      <c r="U95" s="10"/>
      <c r="V95" s="10"/>
      <c r="W95" s="123"/>
      <c r="X95" s="124">
        <f t="shared" si="30"/>
        <v>2.1675E-2</v>
      </c>
      <c r="AA95"/>
      <c r="AQ95" s="145"/>
      <c r="AR95" s="145"/>
      <c r="AS95" s="144"/>
      <c r="AT95" s="144"/>
      <c r="AU95" s="144"/>
      <c r="AV95" s="144"/>
      <c r="AW95" s="144"/>
      <c r="AX95" s="144"/>
      <c r="AY95" s="144"/>
      <c r="AZ95" s="144"/>
      <c r="BA95" s="144"/>
      <c r="BB95" s="181"/>
      <c r="BC95" s="181"/>
      <c r="BD95" s="181"/>
      <c r="BE95" s="181"/>
      <c r="BF95" s="181"/>
      <c r="BG95" s="181"/>
      <c r="BH95" s="181"/>
      <c r="BI95" s="181"/>
      <c r="BJ95" s="181"/>
      <c r="BK95" s="181"/>
      <c r="BL95" s="181"/>
      <c r="BM95" s="181"/>
      <c r="BN95" s="181"/>
      <c r="BO95" s="181"/>
      <c r="BP95" s="181"/>
      <c r="BQ95" s="181"/>
      <c r="BR95" s="181"/>
      <c r="BS95" s="181"/>
      <c r="BT95" s="181"/>
      <c r="BU95" s="181"/>
      <c r="BV95" s="181"/>
      <c r="BW95" s="181"/>
      <c r="BX95" s="181"/>
      <c r="BY95" s="181"/>
      <c r="BZ95" s="181"/>
      <c r="CA95" s="181"/>
      <c r="CB95" s="181"/>
      <c r="CC95" s="181"/>
      <c r="CD95" s="181"/>
    </row>
    <row r="96" spans="1:82" s="5" customFormat="1" ht="15.75" x14ac:dyDescent="0.2">
      <c r="A96" s="129"/>
      <c r="B96" s="24" t="s">
        <v>149</v>
      </c>
      <c r="C96" s="151"/>
      <c r="D96" s="130"/>
      <c r="E96" s="130"/>
      <c r="F96" s="137"/>
      <c r="G96" s="170"/>
      <c r="H96" s="161"/>
      <c r="I96" s="161"/>
      <c r="J96" s="161"/>
      <c r="K96" s="161"/>
      <c r="L96" s="152"/>
      <c r="M96" s="152"/>
      <c r="N96" s="152"/>
      <c r="O96" s="131"/>
      <c r="P96" s="135"/>
      <c r="Q96" s="131">
        <f t="shared" si="26"/>
        <v>0</v>
      </c>
      <c r="R96" s="131">
        <f t="shared" si="27"/>
        <v>0</v>
      </c>
      <c r="S96" s="131">
        <f t="shared" si="28"/>
        <v>0</v>
      </c>
      <c r="T96" s="131">
        <f t="shared" si="29"/>
        <v>0</v>
      </c>
      <c r="U96" s="10"/>
      <c r="V96" s="10"/>
      <c r="W96" s="123"/>
      <c r="X96" s="124">
        <f t="shared" si="30"/>
        <v>0</v>
      </c>
      <c r="AA96"/>
      <c r="AQ96" s="145"/>
      <c r="AR96" s="145"/>
      <c r="AS96" s="144"/>
      <c r="AT96" s="144"/>
      <c r="AU96" s="144"/>
      <c r="AV96" s="144"/>
      <c r="AW96" s="144"/>
      <c r="AX96" s="144"/>
      <c r="AY96" s="144"/>
      <c r="AZ96" s="144"/>
      <c r="BA96" s="144"/>
      <c r="BB96" s="181"/>
      <c r="BC96" s="181"/>
      <c r="BD96" s="181"/>
      <c r="BE96" s="181"/>
      <c r="BF96" s="181"/>
      <c r="BG96" s="181"/>
      <c r="BH96" s="181"/>
      <c r="BI96" s="181"/>
      <c r="BJ96" s="181"/>
      <c r="BK96" s="181"/>
      <c r="BL96" s="181"/>
      <c r="BM96" s="181"/>
      <c r="BN96" s="181"/>
      <c r="BO96" s="181"/>
      <c r="BP96" s="181"/>
      <c r="BQ96" s="181"/>
      <c r="BR96" s="181"/>
      <c r="BS96" s="181"/>
      <c r="BT96" s="181"/>
      <c r="BU96" s="181"/>
      <c r="BV96" s="181"/>
      <c r="BW96" s="181"/>
      <c r="BX96" s="181"/>
      <c r="BY96" s="181"/>
      <c r="BZ96" s="181"/>
      <c r="CA96" s="181"/>
      <c r="CB96" s="181"/>
      <c r="CC96" s="181"/>
      <c r="CD96" s="181"/>
    </row>
    <row r="97" spans="1:82" s="5" customFormat="1" ht="45" x14ac:dyDescent="0.2">
      <c r="A97" s="129">
        <f>+A95+1</f>
        <v>52</v>
      </c>
      <c r="B97" s="23" t="s">
        <v>392</v>
      </c>
      <c r="C97" s="151" t="s">
        <v>122</v>
      </c>
      <c r="D97" s="130" t="s">
        <v>319</v>
      </c>
      <c r="E97" s="272">
        <v>41517</v>
      </c>
      <c r="F97" s="137">
        <v>0.4</v>
      </c>
      <c r="G97" s="170"/>
      <c r="H97" s="161">
        <v>1</v>
      </c>
      <c r="I97" s="161">
        <v>1</v>
      </c>
      <c r="J97" s="161">
        <v>1</v>
      </c>
      <c r="K97" s="161">
        <v>1</v>
      </c>
      <c r="L97" s="152">
        <v>1</v>
      </c>
      <c r="M97" s="152">
        <v>1</v>
      </c>
      <c r="N97" s="152">
        <v>1</v>
      </c>
      <c r="O97" s="131"/>
      <c r="P97" s="135"/>
      <c r="Q97" s="131">
        <f t="shared" si="26"/>
        <v>0.4</v>
      </c>
      <c r="R97" s="131">
        <f t="shared" si="27"/>
        <v>0.4</v>
      </c>
      <c r="S97" s="131">
        <f t="shared" si="28"/>
        <v>0.4</v>
      </c>
      <c r="T97" s="131">
        <f t="shared" si="29"/>
        <v>0</v>
      </c>
      <c r="U97" s="10"/>
      <c r="V97" s="10"/>
      <c r="W97" s="123"/>
      <c r="X97" s="124">
        <f t="shared" si="30"/>
        <v>0.30000000000000004</v>
      </c>
      <c r="AA97"/>
      <c r="AQ97" s="145"/>
      <c r="AR97" s="145"/>
      <c r="AS97" s="144"/>
      <c r="AT97" s="144"/>
      <c r="AU97" s="144"/>
      <c r="AV97" s="144"/>
      <c r="AW97" s="144"/>
      <c r="AX97" s="144"/>
      <c r="AY97" s="144"/>
      <c r="AZ97" s="144"/>
      <c r="BA97" s="144"/>
      <c r="BB97" s="181"/>
      <c r="BC97" s="181"/>
      <c r="BD97" s="181"/>
      <c r="BE97" s="181"/>
      <c r="BF97" s="181"/>
      <c r="BG97" s="181"/>
      <c r="BH97" s="181"/>
      <c r="BI97" s="181"/>
      <c r="BJ97" s="181"/>
      <c r="BK97" s="181"/>
      <c r="BL97" s="181"/>
      <c r="BM97" s="181"/>
      <c r="BN97" s="181"/>
      <c r="BO97" s="181"/>
      <c r="BP97" s="181"/>
      <c r="BQ97" s="181"/>
      <c r="BR97" s="181"/>
      <c r="BS97" s="181"/>
      <c r="BT97" s="181"/>
      <c r="BU97" s="181"/>
      <c r="BV97" s="181"/>
      <c r="BW97" s="181"/>
      <c r="BX97" s="181"/>
      <c r="BY97" s="181"/>
      <c r="BZ97" s="181"/>
      <c r="CA97" s="181"/>
      <c r="CB97" s="181"/>
      <c r="CC97" s="181"/>
      <c r="CD97" s="181"/>
    </row>
    <row r="98" spans="1:82" s="5" customFormat="1" ht="75" x14ac:dyDescent="0.2">
      <c r="A98" s="129">
        <f t="shared" si="15"/>
        <v>53</v>
      </c>
      <c r="B98" s="23" t="s">
        <v>393</v>
      </c>
      <c r="C98" s="151" t="s">
        <v>122</v>
      </c>
      <c r="D98" s="130" t="s">
        <v>319</v>
      </c>
      <c r="E98" s="272">
        <v>41790</v>
      </c>
      <c r="F98" s="137">
        <v>0.4</v>
      </c>
      <c r="G98" s="170"/>
      <c r="H98" s="161">
        <v>0.1</v>
      </c>
      <c r="I98" s="161">
        <v>0.3</v>
      </c>
      <c r="J98" s="161">
        <v>0.9</v>
      </c>
      <c r="K98" s="161">
        <v>1</v>
      </c>
      <c r="L98" s="152">
        <v>0.1</v>
      </c>
      <c r="M98" s="152">
        <v>0.2</v>
      </c>
      <c r="N98" s="152">
        <v>0.9</v>
      </c>
      <c r="O98" s="131"/>
      <c r="P98" s="135"/>
      <c r="Q98" s="131">
        <f t="shared" si="26"/>
        <v>0.4</v>
      </c>
      <c r="R98" s="131">
        <f t="shared" si="27"/>
        <v>0.26666666666666672</v>
      </c>
      <c r="S98" s="131">
        <f t="shared" si="28"/>
        <v>0.4</v>
      </c>
      <c r="T98" s="131">
        <f t="shared" si="29"/>
        <v>0</v>
      </c>
      <c r="U98" s="10"/>
      <c r="V98" s="10"/>
      <c r="W98" s="123"/>
      <c r="X98" s="124">
        <f t="shared" si="30"/>
        <v>0.26666666666666672</v>
      </c>
      <c r="AA98"/>
      <c r="AQ98" s="145"/>
      <c r="AR98" s="145"/>
      <c r="AS98" s="144"/>
      <c r="AT98" s="144"/>
      <c r="AU98" s="144"/>
      <c r="AV98" s="144"/>
      <c r="AW98" s="144"/>
      <c r="AX98" s="144"/>
      <c r="AY98" s="144"/>
      <c r="AZ98" s="144"/>
      <c r="BA98" s="144"/>
      <c r="BB98" s="181"/>
      <c r="BC98" s="181"/>
      <c r="BD98" s="181"/>
      <c r="BE98" s="181"/>
      <c r="BF98" s="181"/>
      <c r="BG98" s="181"/>
      <c r="BH98" s="181"/>
      <c r="BI98" s="181"/>
      <c r="BJ98" s="181"/>
      <c r="BK98" s="181"/>
      <c r="BL98" s="181"/>
      <c r="BM98" s="181"/>
      <c r="BN98" s="181"/>
      <c r="BO98" s="181"/>
      <c r="BP98" s="181"/>
      <c r="BQ98" s="181"/>
      <c r="BR98" s="181"/>
      <c r="BS98" s="181"/>
      <c r="BT98" s="181"/>
      <c r="BU98" s="181"/>
      <c r="BV98" s="181"/>
      <c r="BW98" s="181"/>
      <c r="BX98" s="181"/>
      <c r="BY98" s="181"/>
      <c r="BZ98" s="181"/>
      <c r="CA98" s="181"/>
      <c r="CB98" s="181"/>
      <c r="CC98" s="181"/>
      <c r="CD98" s="181"/>
    </row>
    <row r="99" spans="1:82" s="5" customFormat="1" ht="75" x14ac:dyDescent="0.2">
      <c r="A99" s="129">
        <f t="shared" si="15"/>
        <v>54</v>
      </c>
      <c r="B99" s="23" t="s">
        <v>340</v>
      </c>
      <c r="C99" s="151" t="s">
        <v>122</v>
      </c>
      <c r="D99" s="130" t="s">
        <v>319</v>
      </c>
      <c r="E99" s="158" t="s">
        <v>223</v>
      </c>
      <c r="F99" s="137">
        <v>0.03</v>
      </c>
      <c r="G99" s="170"/>
      <c r="H99" s="161">
        <v>1</v>
      </c>
      <c r="I99" s="161">
        <v>1</v>
      </c>
      <c r="J99" s="161">
        <v>1</v>
      </c>
      <c r="K99" s="161">
        <v>1</v>
      </c>
      <c r="L99" s="152">
        <v>1</v>
      </c>
      <c r="M99" s="152">
        <v>1</v>
      </c>
      <c r="N99" s="152">
        <v>1</v>
      </c>
      <c r="O99" s="131"/>
      <c r="P99" s="135"/>
      <c r="Q99" s="131">
        <f t="shared" si="26"/>
        <v>0.03</v>
      </c>
      <c r="R99" s="131">
        <f t="shared" si="27"/>
        <v>0.03</v>
      </c>
      <c r="S99" s="131">
        <f t="shared" si="28"/>
        <v>0.03</v>
      </c>
      <c r="T99" s="131">
        <f t="shared" si="29"/>
        <v>0</v>
      </c>
      <c r="U99" s="10"/>
      <c r="V99" s="10"/>
      <c r="W99" s="123"/>
      <c r="X99" s="124">
        <f t="shared" si="30"/>
        <v>2.2499999999999999E-2</v>
      </c>
      <c r="AA99"/>
      <c r="AQ99" s="145"/>
      <c r="AR99" s="145"/>
      <c r="AS99" s="144"/>
      <c r="AT99" s="144"/>
      <c r="AU99" s="144"/>
      <c r="AV99" s="144"/>
      <c r="AW99" s="144"/>
      <c r="AX99" s="144"/>
      <c r="AY99" s="144"/>
      <c r="AZ99" s="144"/>
      <c r="BA99" s="144"/>
      <c r="BB99" s="181"/>
      <c r="BC99" s="181"/>
      <c r="BD99" s="181"/>
      <c r="BE99" s="181"/>
      <c r="BF99" s="181"/>
      <c r="BG99" s="181"/>
      <c r="BH99" s="181"/>
      <c r="BI99" s="181"/>
      <c r="BJ99" s="181"/>
      <c r="BK99" s="181"/>
      <c r="BL99" s="181"/>
      <c r="BM99" s="181"/>
      <c r="BN99" s="181"/>
      <c r="BO99" s="181"/>
      <c r="BP99" s="181"/>
      <c r="BQ99" s="181"/>
      <c r="BR99" s="181"/>
      <c r="BS99" s="181"/>
      <c r="BT99" s="181"/>
      <c r="BU99" s="181"/>
      <c r="BV99" s="181"/>
      <c r="BW99" s="181"/>
      <c r="BX99" s="181"/>
      <c r="BY99" s="181"/>
      <c r="BZ99" s="181"/>
      <c r="CA99" s="181"/>
      <c r="CB99" s="181"/>
      <c r="CC99" s="181"/>
      <c r="CD99" s="181"/>
    </row>
    <row r="100" spans="1:82" s="5" customFormat="1" ht="45" x14ac:dyDescent="0.2">
      <c r="A100" s="129">
        <f t="shared" ref="A100:A151" si="31">A99+1</f>
        <v>55</v>
      </c>
      <c r="B100" s="294" t="s">
        <v>178</v>
      </c>
      <c r="C100" s="151" t="s">
        <v>122</v>
      </c>
      <c r="D100" s="130" t="s">
        <v>319</v>
      </c>
      <c r="E100" s="130" t="s">
        <v>92</v>
      </c>
      <c r="F100" s="137">
        <v>0.03</v>
      </c>
      <c r="G100" s="170"/>
      <c r="H100" s="161">
        <v>1</v>
      </c>
      <c r="I100" s="161">
        <v>1</v>
      </c>
      <c r="J100" s="161">
        <v>1</v>
      </c>
      <c r="K100" s="161">
        <v>1</v>
      </c>
      <c r="L100" s="152">
        <v>1</v>
      </c>
      <c r="M100" s="152">
        <v>1</v>
      </c>
      <c r="N100" s="152">
        <v>1</v>
      </c>
      <c r="O100" s="131"/>
      <c r="P100" s="135"/>
      <c r="Q100" s="131">
        <f t="shared" si="26"/>
        <v>0.03</v>
      </c>
      <c r="R100" s="131">
        <f t="shared" si="27"/>
        <v>0.03</v>
      </c>
      <c r="S100" s="131">
        <f t="shared" si="28"/>
        <v>0.03</v>
      </c>
      <c r="T100" s="131">
        <f t="shared" si="29"/>
        <v>0</v>
      </c>
      <c r="U100" s="10"/>
      <c r="V100" s="10"/>
      <c r="W100" s="123"/>
      <c r="X100" s="124">
        <f t="shared" si="30"/>
        <v>2.2499999999999999E-2</v>
      </c>
      <c r="AA100"/>
      <c r="AQ100" s="145"/>
      <c r="AR100" s="145"/>
      <c r="AS100" s="144"/>
      <c r="AT100" s="144"/>
      <c r="AU100" s="144"/>
      <c r="AV100" s="144"/>
      <c r="AW100" s="144"/>
      <c r="AX100" s="144"/>
      <c r="AY100" s="144"/>
      <c r="AZ100" s="144"/>
      <c r="BA100" s="144"/>
      <c r="BB100" s="181"/>
      <c r="BC100" s="181"/>
      <c r="BD100" s="181"/>
      <c r="BE100" s="181"/>
      <c r="BF100" s="181"/>
      <c r="BG100" s="181"/>
      <c r="BH100" s="181"/>
      <c r="BI100" s="181"/>
      <c r="BJ100" s="181"/>
      <c r="BK100" s="181"/>
      <c r="BL100" s="181"/>
      <c r="BM100" s="181"/>
      <c r="BN100" s="181"/>
      <c r="BO100" s="181"/>
      <c r="BP100" s="181"/>
      <c r="BQ100" s="181"/>
      <c r="BR100" s="181"/>
      <c r="BS100" s="181"/>
      <c r="BT100" s="181"/>
      <c r="BU100" s="181"/>
      <c r="BV100" s="181"/>
      <c r="BW100" s="181"/>
      <c r="BX100" s="181"/>
      <c r="BY100" s="181"/>
      <c r="BZ100" s="181"/>
      <c r="CA100" s="181"/>
      <c r="CB100" s="181"/>
      <c r="CC100" s="181"/>
      <c r="CD100" s="181"/>
    </row>
    <row r="101" spans="1:82" s="5" customFormat="1" ht="15" x14ac:dyDescent="0.2">
      <c r="A101" s="129">
        <f t="shared" si="31"/>
        <v>56</v>
      </c>
      <c r="B101" s="23" t="s">
        <v>150</v>
      </c>
      <c r="C101" s="151" t="s">
        <v>122</v>
      </c>
      <c r="D101" s="130" t="s">
        <v>319</v>
      </c>
      <c r="E101" s="130" t="s">
        <v>223</v>
      </c>
      <c r="F101" s="137">
        <v>0.03</v>
      </c>
      <c r="G101" s="130"/>
      <c r="H101" s="161">
        <v>1</v>
      </c>
      <c r="I101" s="161">
        <v>1</v>
      </c>
      <c r="J101" s="161">
        <v>1</v>
      </c>
      <c r="K101" s="161">
        <v>1</v>
      </c>
      <c r="L101" s="152">
        <v>1</v>
      </c>
      <c r="M101" s="152">
        <v>0.95</v>
      </c>
      <c r="N101" s="152">
        <v>0.95</v>
      </c>
      <c r="O101" s="131"/>
      <c r="P101" s="135"/>
      <c r="Q101" s="131">
        <f t="shared" si="26"/>
        <v>0.03</v>
      </c>
      <c r="R101" s="131">
        <f t="shared" si="27"/>
        <v>2.8499999999999998E-2</v>
      </c>
      <c r="S101" s="131">
        <f t="shared" si="28"/>
        <v>2.8499999999999998E-2</v>
      </c>
      <c r="T101" s="131">
        <f t="shared" si="29"/>
        <v>0</v>
      </c>
      <c r="U101" s="10"/>
      <c r="V101" s="10"/>
      <c r="W101" s="123"/>
      <c r="X101" s="124">
        <f t="shared" si="30"/>
        <v>2.1749999999999999E-2</v>
      </c>
      <c r="AA101"/>
      <c r="AQ101" s="145"/>
      <c r="AR101" s="145"/>
      <c r="AS101" s="144"/>
      <c r="AT101" s="144"/>
      <c r="AU101" s="144"/>
      <c r="AV101" s="144"/>
      <c r="AW101" s="144"/>
      <c r="AX101" s="144"/>
      <c r="AY101" s="144"/>
      <c r="AZ101" s="144"/>
      <c r="BA101" s="144"/>
      <c r="BB101" s="181"/>
      <c r="BC101" s="181"/>
      <c r="BD101" s="181"/>
      <c r="BE101" s="181"/>
      <c r="BF101" s="181"/>
      <c r="BG101" s="181"/>
      <c r="BH101" s="181"/>
      <c r="BI101" s="181"/>
      <c r="BJ101" s="181"/>
      <c r="BK101" s="181"/>
      <c r="BL101" s="181"/>
      <c r="BM101" s="181"/>
      <c r="BN101" s="181"/>
      <c r="BO101" s="181"/>
      <c r="BP101" s="181"/>
      <c r="BQ101" s="181"/>
      <c r="BR101" s="181"/>
      <c r="BS101" s="181"/>
      <c r="BT101" s="181"/>
      <c r="BU101" s="181"/>
      <c r="BV101" s="181"/>
      <c r="BW101" s="181"/>
      <c r="BX101" s="181"/>
      <c r="BY101" s="181"/>
      <c r="BZ101" s="181"/>
      <c r="CA101" s="181"/>
      <c r="CB101" s="181"/>
      <c r="CC101" s="181"/>
      <c r="CD101" s="181"/>
    </row>
    <row r="102" spans="1:82" s="5" customFormat="1" ht="31.5" x14ac:dyDescent="0.2">
      <c r="A102" s="129"/>
      <c r="B102" s="138" t="s">
        <v>151</v>
      </c>
      <c r="C102" s="151"/>
      <c r="D102" s="130"/>
      <c r="E102" s="151"/>
      <c r="F102" s="137"/>
      <c r="G102" s="130"/>
      <c r="H102" s="161"/>
      <c r="I102" s="161"/>
      <c r="J102" s="161"/>
      <c r="K102" s="161"/>
      <c r="L102" s="152"/>
      <c r="M102" s="152"/>
      <c r="N102" s="152"/>
      <c r="O102" s="131"/>
      <c r="P102" s="135"/>
      <c r="Q102" s="131">
        <f t="shared" si="26"/>
        <v>0</v>
      </c>
      <c r="R102" s="131">
        <f t="shared" si="27"/>
        <v>0</v>
      </c>
      <c r="S102" s="131">
        <f t="shared" si="28"/>
        <v>0</v>
      </c>
      <c r="T102" s="131">
        <f t="shared" si="29"/>
        <v>0</v>
      </c>
      <c r="U102" s="10"/>
      <c r="V102" s="10"/>
      <c r="W102" s="123"/>
      <c r="X102" s="124">
        <f t="shared" si="30"/>
        <v>0</v>
      </c>
      <c r="AA102"/>
      <c r="AQ102" s="145"/>
      <c r="AR102" s="145"/>
      <c r="AS102" s="144"/>
      <c r="AT102" s="144"/>
      <c r="AU102" s="144"/>
      <c r="AV102" s="144"/>
      <c r="AW102" s="144"/>
      <c r="AX102" s="144"/>
      <c r="AY102" s="144"/>
      <c r="AZ102" s="144"/>
      <c r="BA102" s="144"/>
      <c r="BB102" s="181"/>
      <c r="BC102" s="181"/>
      <c r="BD102" s="181"/>
      <c r="BE102" s="181"/>
      <c r="BF102" s="181"/>
      <c r="BG102" s="181"/>
      <c r="BH102" s="181"/>
      <c r="BI102" s="181"/>
      <c r="BJ102" s="181"/>
      <c r="BK102" s="181"/>
      <c r="BL102" s="181"/>
      <c r="BM102" s="181"/>
      <c r="BN102" s="181"/>
      <c r="BO102" s="181"/>
      <c r="BP102" s="181"/>
      <c r="BQ102" s="181"/>
      <c r="BR102" s="181"/>
      <c r="BS102" s="181"/>
      <c r="BT102" s="181"/>
      <c r="BU102" s="181"/>
      <c r="BV102" s="181"/>
      <c r="BW102" s="181"/>
      <c r="BX102" s="181"/>
      <c r="BY102" s="181"/>
      <c r="BZ102" s="181"/>
      <c r="CA102" s="181"/>
      <c r="CB102" s="181"/>
      <c r="CC102" s="181"/>
      <c r="CD102" s="181"/>
    </row>
    <row r="103" spans="1:82" s="5" customFormat="1" ht="15" x14ac:dyDescent="0.2">
      <c r="A103" s="129">
        <f>+A101+1</f>
        <v>57</v>
      </c>
      <c r="B103" s="23" t="s">
        <v>152</v>
      </c>
      <c r="C103" s="151" t="s">
        <v>122</v>
      </c>
      <c r="D103" s="130" t="s">
        <v>319</v>
      </c>
      <c r="E103" s="130" t="s">
        <v>223</v>
      </c>
      <c r="F103" s="137">
        <v>0.03</v>
      </c>
      <c r="G103" s="130"/>
      <c r="H103" s="161">
        <v>1</v>
      </c>
      <c r="I103" s="161">
        <v>1</v>
      </c>
      <c r="J103" s="161">
        <v>1</v>
      </c>
      <c r="K103" s="161">
        <v>1</v>
      </c>
      <c r="L103" s="152">
        <v>1</v>
      </c>
      <c r="M103" s="152">
        <v>1</v>
      </c>
      <c r="N103" s="152">
        <v>1</v>
      </c>
      <c r="O103" s="131"/>
      <c r="P103" s="135"/>
      <c r="Q103" s="131">
        <f t="shared" si="26"/>
        <v>0.03</v>
      </c>
      <c r="R103" s="131">
        <f t="shared" si="27"/>
        <v>0.03</v>
      </c>
      <c r="S103" s="131">
        <f t="shared" si="28"/>
        <v>0.03</v>
      </c>
      <c r="T103" s="131">
        <f t="shared" si="29"/>
        <v>0</v>
      </c>
      <c r="U103" s="10"/>
      <c r="V103" s="10"/>
      <c r="W103" s="123"/>
      <c r="X103" s="124">
        <f t="shared" si="30"/>
        <v>2.2499999999999999E-2</v>
      </c>
      <c r="AA103"/>
      <c r="AQ103" s="145"/>
      <c r="AR103" s="145"/>
      <c r="AS103" s="144"/>
      <c r="AT103" s="144"/>
      <c r="AU103" s="144"/>
      <c r="AV103" s="144"/>
      <c r="AW103" s="144"/>
      <c r="AX103" s="144"/>
      <c r="AY103" s="144"/>
      <c r="AZ103" s="144"/>
      <c r="BA103" s="144"/>
      <c r="BB103" s="181"/>
      <c r="BC103" s="181"/>
      <c r="BD103" s="181"/>
      <c r="BE103" s="181"/>
      <c r="BF103" s="181"/>
      <c r="BG103" s="181"/>
      <c r="BH103" s="181"/>
      <c r="BI103" s="181"/>
      <c r="BJ103" s="181"/>
      <c r="BK103" s="181"/>
      <c r="BL103" s="181"/>
      <c r="BM103" s="181"/>
      <c r="BN103" s="181"/>
      <c r="BO103" s="181"/>
      <c r="BP103" s="181"/>
      <c r="BQ103" s="181"/>
      <c r="BR103" s="181"/>
      <c r="BS103" s="181"/>
      <c r="BT103" s="181"/>
      <c r="BU103" s="181"/>
      <c r="BV103" s="181"/>
      <c r="BW103" s="181"/>
      <c r="BX103" s="181"/>
      <c r="BY103" s="181"/>
      <c r="BZ103" s="181"/>
      <c r="CA103" s="181"/>
      <c r="CB103" s="181"/>
      <c r="CC103" s="181"/>
      <c r="CD103" s="181"/>
    </row>
    <row r="104" spans="1:82" s="5" customFormat="1" ht="15" x14ac:dyDescent="0.2">
      <c r="A104" s="129">
        <f t="shared" si="31"/>
        <v>58</v>
      </c>
      <c r="B104" s="23" t="s">
        <v>153</v>
      </c>
      <c r="C104" s="151" t="s">
        <v>122</v>
      </c>
      <c r="D104" s="130" t="s">
        <v>319</v>
      </c>
      <c r="E104" s="272">
        <v>41425</v>
      </c>
      <c r="F104" s="137">
        <v>0.03</v>
      </c>
      <c r="G104" s="170"/>
      <c r="H104" s="161">
        <v>0.1</v>
      </c>
      <c r="I104" s="161">
        <v>0.3</v>
      </c>
      <c r="J104" s="161">
        <v>0.9</v>
      </c>
      <c r="K104" s="161">
        <v>1</v>
      </c>
      <c r="L104" s="152">
        <v>0.1</v>
      </c>
      <c r="M104" s="152">
        <v>0.3</v>
      </c>
      <c r="N104" s="152">
        <v>0.9</v>
      </c>
      <c r="O104" s="131"/>
      <c r="P104" s="135"/>
      <c r="Q104" s="131">
        <f t="shared" si="26"/>
        <v>0.03</v>
      </c>
      <c r="R104" s="131">
        <f t="shared" si="27"/>
        <v>0.03</v>
      </c>
      <c r="S104" s="131">
        <f t="shared" si="28"/>
        <v>0.03</v>
      </c>
      <c r="T104" s="131">
        <f t="shared" si="29"/>
        <v>0</v>
      </c>
      <c r="U104" s="10"/>
      <c r="V104" s="10"/>
      <c r="W104" s="123"/>
      <c r="X104" s="124">
        <f t="shared" si="30"/>
        <v>2.2499999999999999E-2</v>
      </c>
      <c r="AA104"/>
      <c r="AQ104" s="145"/>
      <c r="AR104" s="145"/>
      <c r="AS104" s="144"/>
      <c r="AT104" s="144"/>
      <c r="AU104" s="144"/>
      <c r="AV104" s="144"/>
      <c r="AW104" s="144"/>
      <c r="AX104" s="144"/>
      <c r="AY104" s="144"/>
      <c r="AZ104" s="144"/>
      <c r="BA104" s="144"/>
      <c r="BB104" s="181"/>
      <c r="BC104" s="181"/>
      <c r="BD104" s="181"/>
      <c r="BE104" s="181"/>
      <c r="BF104" s="181"/>
      <c r="BG104" s="181"/>
      <c r="BH104" s="181"/>
      <c r="BI104" s="181"/>
      <c r="BJ104" s="181"/>
      <c r="BK104" s="181"/>
      <c r="BL104" s="181"/>
      <c r="BM104" s="181"/>
      <c r="BN104" s="181"/>
      <c r="BO104" s="181"/>
      <c r="BP104" s="181"/>
      <c r="BQ104" s="181"/>
      <c r="BR104" s="181"/>
      <c r="BS104" s="181"/>
      <c r="BT104" s="181"/>
      <c r="BU104" s="181"/>
      <c r="BV104" s="181"/>
      <c r="BW104" s="181"/>
      <c r="BX104" s="181"/>
      <c r="BY104" s="181"/>
      <c r="BZ104" s="181"/>
      <c r="CA104" s="181"/>
      <c r="CB104" s="181"/>
      <c r="CC104" s="181"/>
      <c r="CD104" s="181"/>
    </row>
    <row r="105" spans="1:82" s="5" customFormat="1" ht="15" x14ac:dyDescent="0.2">
      <c r="A105" s="129">
        <f t="shared" si="31"/>
        <v>59</v>
      </c>
      <c r="B105" s="23" t="s">
        <v>66</v>
      </c>
      <c r="C105" s="151" t="s">
        <v>122</v>
      </c>
      <c r="D105" s="130" t="s">
        <v>319</v>
      </c>
      <c r="E105" s="130" t="s">
        <v>223</v>
      </c>
      <c r="F105" s="137">
        <v>0.03</v>
      </c>
      <c r="G105" s="130"/>
      <c r="H105" s="161">
        <v>1</v>
      </c>
      <c r="I105" s="161">
        <v>1</v>
      </c>
      <c r="J105" s="161">
        <v>1</v>
      </c>
      <c r="K105" s="161">
        <v>1</v>
      </c>
      <c r="L105" s="152">
        <v>1</v>
      </c>
      <c r="M105" s="152">
        <v>1</v>
      </c>
      <c r="N105" s="152">
        <v>1</v>
      </c>
      <c r="O105" s="131"/>
      <c r="P105" s="135"/>
      <c r="Q105" s="131">
        <f t="shared" si="26"/>
        <v>0.03</v>
      </c>
      <c r="R105" s="131">
        <f t="shared" si="27"/>
        <v>0.03</v>
      </c>
      <c r="S105" s="131">
        <f t="shared" si="28"/>
        <v>0.03</v>
      </c>
      <c r="T105" s="131">
        <f t="shared" si="29"/>
        <v>0</v>
      </c>
      <c r="U105" s="10"/>
      <c r="V105" s="10"/>
      <c r="W105" s="123"/>
      <c r="X105" s="124">
        <f t="shared" si="30"/>
        <v>2.2499999999999999E-2</v>
      </c>
      <c r="AA105"/>
      <c r="AQ105" s="145"/>
      <c r="AR105" s="145"/>
      <c r="AS105" s="144"/>
      <c r="AT105" s="144"/>
      <c r="AU105" s="144"/>
      <c r="AV105" s="144"/>
      <c r="AW105" s="144"/>
      <c r="AX105" s="144"/>
      <c r="AY105" s="144"/>
      <c r="AZ105" s="144"/>
      <c r="BA105" s="144"/>
      <c r="BB105" s="181"/>
      <c r="BC105" s="181"/>
      <c r="BD105" s="181"/>
      <c r="BE105" s="181"/>
      <c r="BF105" s="181"/>
      <c r="BG105" s="181"/>
      <c r="BH105" s="181"/>
      <c r="BI105" s="181"/>
      <c r="BJ105" s="181"/>
      <c r="BK105" s="181"/>
      <c r="BL105" s="181"/>
      <c r="BM105" s="181"/>
      <c r="BN105" s="181"/>
      <c r="BO105" s="181"/>
      <c r="BP105" s="181"/>
      <c r="BQ105" s="181"/>
      <c r="BR105" s="181"/>
      <c r="BS105" s="181"/>
      <c r="BT105" s="181"/>
      <c r="BU105" s="181"/>
      <c r="BV105" s="181"/>
      <c r="BW105" s="181"/>
      <c r="BX105" s="181"/>
      <c r="BY105" s="181"/>
      <c r="BZ105" s="181"/>
      <c r="CA105" s="181"/>
      <c r="CB105" s="181"/>
      <c r="CC105" s="181"/>
      <c r="CD105" s="181"/>
    </row>
    <row r="106" spans="1:82" s="5" customFormat="1" ht="45" x14ac:dyDescent="0.2">
      <c r="A106" s="129">
        <f t="shared" si="31"/>
        <v>60</v>
      </c>
      <c r="B106" s="23" t="s">
        <v>394</v>
      </c>
      <c r="C106" s="151" t="s">
        <v>122</v>
      </c>
      <c r="D106" s="130" t="s">
        <v>319</v>
      </c>
      <c r="E106" s="151" t="s">
        <v>364</v>
      </c>
      <c r="F106" s="137">
        <v>0.03</v>
      </c>
      <c r="G106" s="130"/>
      <c r="H106" s="161">
        <v>0.1</v>
      </c>
      <c r="I106" s="161">
        <v>0.3</v>
      </c>
      <c r="J106" s="161">
        <v>0.9</v>
      </c>
      <c r="K106" s="161">
        <v>1</v>
      </c>
      <c r="L106" s="152">
        <v>0.1</v>
      </c>
      <c r="M106" s="152">
        <v>0.3</v>
      </c>
      <c r="N106" s="152">
        <v>0.9</v>
      </c>
      <c r="O106" s="131"/>
      <c r="P106" s="135"/>
      <c r="Q106" s="131">
        <f t="shared" si="26"/>
        <v>0.03</v>
      </c>
      <c r="R106" s="131">
        <f t="shared" si="27"/>
        <v>0.03</v>
      </c>
      <c r="S106" s="131">
        <f t="shared" si="28"/>
        <v>0.03</v>
      </c>
      <c r="T106" s="131">
        <f t="shared" si="29"/>
        <v>0</v>
      </c>
      <c r="U106" s="10"/>
      <c r="V106" s="10"/>
      <c r="W106" s="123"/>
      <c r="X106" s="124">
        <f t="shared" si="30"/>
        <v>2.2499999999999999E-2</v>
      </c>
      <c r="AA106"/>
      <c r="AQ106" s="145"/>
      <c r="AR106" s="145"/>
      <c r="AS106" s="144"/>
      <c r="AT106" s="144"/>
      <c r="AU106" s="144"/>
      <c r="AV106" s="144"/>
      <c r="AW106" s="144"/>
      <c r="AX106" s="144"/>
      <c r="AY106" s="144"/>
      <c r="AZ106" s="144"/>
      <c r="BA106" s="144"/>
      <c r="BB106" s="181"/>
      <c r="BC106" s="181"/>
      <c r="BD106" s="181"/>
      <c r="BE106" s="181"/>
      <c r="BF106" s="181"/>
      <c r="BG106" s="181"/>
      <c r="BH106" s="181"/>
      <c r="BI106" s="181"/>
      <c r="BJ106" s="181"/>
      <c r="BK106" s="181"/>
      <c r="BL106" s="181"/>
      <c r="BM106" s="181"/>
      <c r="BN106" s="181"/>
      <c r="BO106" s="181"/>
      <c r="BP106" s="181"/>
      <c r="BQ106" s="181"/>
      <c r="BR106" s="181"/>
      <c r="BS106" s="181"/>
      <c r="BT106" s="181"/>
      <c r="BU106" s="181"/>
      <c r="BV106" s="181"/>
      <c r="BW106" s="181"/>
      <c r="BX106" s="181"/>
      <c r="BY106" s="181"/>
      <c r="BZ106" s="181"/>
      <c r="CA106" s="181"/>
      <c r="CB106" s="181"/>
      <c r="CC106" s="181"/>
      <c r="CD106" s="181"/>
    </row>
    <row r="107" spans="1:82" s="5" customFormat="1" ht="30" x14ac:dyDescent="0.2">
      <c r="A107" s="129">
        <f t="shared" si="31"/>
        <v>61</v>
      </c>
      <c r="B107" s="23" t="s">
        <v>155</v>
      </c>
      <c r="C107" s="151" t="s">
        <v>122</v>
      </c>
      <c r="D107" s="130" t="s">
        <v>319</v>
      </c>
      <c r="E107" s="130" t="s">
        <v>223</v>
      </c>
      <c r="F107" s="137">
        <v>0.03</v>
      </c>
      <c r="G107" s="130"/>
      <c r="H107" s="161">
        <v>1</v>
      </c>
      <c r="I107" s="161">
        <v>1</v>
      </c>
      <c r="J107" s="161">
        <v>1</v>
      </c>
      <c r="K107" s="161">
        <v>1</v>
      </c>
      <c r="L107" s="152">
        <v>1</v>
      </c>
      <c r="M107" s="152">
        <v>1</v>
      </c>
      <c r="N107" s="152">
        <v>1</v>
      </c>
      <c r="O107" s="131"/>
      <c r="P107" s="135"/>
      <c r="Q107" s="131">
        <f t="shared" si="26"/>
        <v>0.03</v>
      </c>
      <c r="R107" s="131">
        <f t="shared" si="27"/>
        <v>0.03</v>
      </c>
      <c r="S107" s="131">
        <f t="shared" si="28"/>
        <v>0.03</v>
      </c>
      <c r="T107" s="131">
        <f t="shared" si="29"/>
        <v>0</v>
      </c>
      <c r="U107" s="10"/>
      <c r="V107" s="10"/>
      <c r="W107" s="123"/>
      <c r="X107" s="124">
        <f t="shared" si="30"/>
        <v>2.2499999999999999E-2</v>
      </c>
      <c r="AA107"/>
      <c r="AQ107" s="145"/>
      <c r="AR107" s="145"/>
      <c r="AS107" s="144"/>
      <c r="AT107" s="144"/>
      <c r="AU107" s="144"/>
      <c r="AV107" s="144"/>
      <c r="AW107" s="144"/>
      <c r="AX107" s="144"/>
      <c r="AY107" s="144"/>
      <c r="AZ107" s="144"/>
      <c r="BA107" s="144"/>
      <c r="BB107" s="181"/>
      <c r="BC107" s="181"/>
      <c r="BD107" s="181"/>
      <c r="BE107" s="181"/>
      <c r="BF107" s="181"/>
      <c r="BG107" s="181"/>
      <c r="BH107" s="181"/>
      <c r="BI107" s="181"/>
      <c r="BJ107" s="181"/>
      <c r="BK107" s="181"/>
      <c r="BL107" s="181"/>
      <c r="BM107" s="181"/>
      <c r="BN107" s="181"/>
      <c r="BO107" s="181"/>
      <c r="BP107" s="181"/>
      <c r="BQ107" s="181"/>
      <c r="BR107" s="181"/>
      <c r="BS107" s="181"/>
      <c r="BT107" s="181"/>
      <c r="BU107" s="181"/>
      <c r="BV107" s="181"/>
      <c r="BW107" s="181"/>
      <c r="BX107" s="181"/>
      <c r="BY107" s="181"/>
      <c r="BZ107" s="181"/>
      <c r="CA107" s="181"/>
      <c r="CB107" s="181"/>
      <c r="CC107" s="181"/>
      <c r="CD107" s="181"/>
    </row>
    <row r="108" spans="1:82" s="5" customFormat="1" ht="45" x14ac:dyDescent="0.2">
      <c r="A108" s="129">
        <f t="shared" si="31"/>
        <v>62</v>
      </c>
      <c r="B108" s="23" t="s">
        <v>156</v>
      </c>
      <c r="C108" s="151" t="s">
        <v>29</v>
      </c>
      <c r="D108" s="130" t="s">
        <v>325</v>
      </c>
      <c r="E108" s="130" t="s">
        <v>223</v>
      </c>
      <c r="F108" s="171">
        <v>0.03</v>
      </c>
      <c r="G108" s="170"/>
      <c r="H108" s="161">
        <v>1</v>
      </c>
      <c r="I108" s="161">
        <v>1</v>
      </c>
      <c r="J108" s="161">
        <v>1</v>
      </c>
      <c r="K108" s="161">
        <v>1</v>
      </c>
      <c r="L108" s="152">
        <v>0.5</v>
      </c>
      <c r="M108" s="152">
        <v>0.8</v>
      </c>
      <c r="N108" s="152">
        <v>0.8</v>
      </c>
      <c r="O108" s="131"/>
      <c r="P108" s="135"/>
      <c r="Q108" s="131">
        <f>IF(H108=0,$F108,IF((L108/H108*$F108)&gt;$F108,$F108,L108/H108*$F108))</f>
        <v>1.4999999999999999E-2</v>
      </c>
      <c r="R108" s="131">
        <f>IF(I108=0,$F108,IF((M108/I108*$F108)&gt;$F108,$F108,M108/I108*$F108))</f>
        <v>2.4E-2</v>
      </c>
      <c r="S108" s="131">
        <f>IF(J108=0,$F108,IF((N108/J108*$F108)&gt;$F108,$F108,N108/J108*$F108))</f>
        <v>2.4E-2</v>
      </c>
      <c r="T108" s="131">
        <f>IF(K108=0,$F108,IF((O108/K108*$F108)&gt;$F108,$F108,O108/K108*$F108))</f>
        <v>0</v>
      </c>
      <c r="U108" s="10"/>
      <c r="V108" s="10"/>
      <c r="W108" s="123"/>
      <c r="X108" s="124">
        <f>SUM(Q108:T108)/4</f>
        <v>1.575E-2</v>
      </c>
      <c r="AA108"/>
      <c r="AQ108" s="11"/>
      <c r="AR108" s="11"/>
      <c r="AS108" s="181"/>
      <c r="AT108" s="181"/>
      <c r="AU108" s="181"/>
      <c r="AV108" s="181"/>
      <c r="AW108" s="181"/>
      <c r="AX108" s="181"/>
      <c r="AY108" s="181"/>
      <c r="AZ108" s="181"/>
      <c r="BA108" s="181"/>
      <c r="BB108" s="181"/>
      <c r="BC108" s="181"/>
      <c r="BD108" s="181"/>
      <c r="BE108" s="181"/>
      <c r="BF108" s="181"/>
      <c r="BG108" s="181"/>
      <c r="BH108" s="181"/>
      <c r="BI108" s="181"/>
      <c r="BJ108" s="181"/>
      <c r="BK108" s="181"/>
      <c r="BL108" s="181"/>
      <c r="BM108" s="181"/>
      <c r="BN108" s="181"/>
      <c r="BO108" s="181"/>
      <c r="BP108" s="181"/>
      <c r="BQ108" s="181"/>
      <c r="BR108" s="181"/>
      <c r="BS108" s="181"/>
      <c r="BT108" s="181"/>
      <c r="BU108" s="181"/>
      <c r="BV108" s="181"/>
      <c r="BW108" s="181"/>
      <c r="BX108" s="181"/>
      <c r="BY108" s="181"/>
      <c r="BZ108" s="181"/>
      <c r="CA108" s="181"/>
      <c r="CB108" s="181"/>
      <c r="CC108" s="181"/>
      <c r="CD108" s="181"/>
    </row>
    <row r="109" spans="1:82" s="5" customFormat="1" ht="30" x14ac:dyDescent="0.2">
      <c r="A109" s="129">
        <f t="shared" si="31"/>
        <v>63</v>
      </c>
      <c r="B109" s="23" t="s">
        <v>293</v>
      </c>
      <c r="C109" s="151" t="s">
        <v>126</v>
      </c>
      <c r="D109" s="130" t="s">
        <v>319</v>
      </c>
      <c r="E109" s="130" t="s">
        <v>223</v>
      </c>
      <c r="F109" s="171">
        <v>0.03</v>
      </c>
      <c r="G109" s="170"/>
      <c r="H109" s="161">
        <v>1</v>
      </c>
      <c r="I109" s="161">
        <v>1</v>
      </c>
      <c r="J109" s="161">
        <v>1</v>
      </c>
      <c r="K109" s="161">
        <v>1</v>
      </c>
      <c r="L109" s="152">
        <v>0.9</v>
      </c>
      <c r="M109" s="152">
        <v>0.99</v>
      </c>
      <c r="N109" s="152">
        <v>0.8</v>
      </c>
      <c r="O109" s="131"/>
      <c r="P109" s="135"/>
      <c r="Q109" s="131">
        <f t="shared" si="26"/>
        <v>2.7E-2</v>
      </c>
      <c r="R109" s="131">
        <f t="shared" si="27"/>
        <v>2.9699999999999997E-2</v>
      </c>
      <c r="S109" s="131">
        <f t="shared" si="28"/>
        <v>2.4E-2</v>
      </c>
      <c r="T109" s="131">
        <f t="shared" si="29"/>
        <v>0</v>
      </c>
      <c r="U109" s="10"/>
      <c r="V109" s="10"/>
      <c r="W109" s="123"/>
      <c r="X109" s="124">
        <f t="shared" si="30"/>
        <v>2.0174999999999998E-2</v>
      </c>
      <c r="AA109"/>
      <c r="AQ109" s="145"/>
      <c r="AR109" s="145"/>
      <c r="AS109" s="144"/>
      <c r="AT109" s="144"/>
      <c r="AU109" s="144"/>
      <c r="AV109" s="144"/>
      <c r="AW109" s="144"/>
      <c r="AX109" s="144"/>
      <c r="AY109" s="144"/>
      <c r="AZ109" s="144"/>
      <c r="BA109" s="144"/>
      <c r="BB109" s="181"/>
      <c r="BC109" s="181"/>
      <c r="BD109" s="181"/>
      <c r="BE109" s="181"/>
      <c r="BF109" s="181"/>
      <c r="BG109" s="181"/>
      <c r="BH109" s="181"/>
      <c r="BI109" s="181"/>
      <c r="BJ109" s="181"/>
      <c r="BK109" s="181"/>
      <c r="BL109" s="181"/>
      <c r="BM109" s="181"/>
      <c r="BN109" s="181"/>
      <c r="BO109" s="181"/>
      <c r="BP109" s="181"/>
      <c r="BQ109" s="181"/>
      <c r="BR109" s="181"/>
      <c r="BS109" s="181"/>
      <c r="BT109" s="181"/>
      <c r="BU109" s="181"/>
      <c r="BV109" s="181"/>
      <c r="BW109" s="181"/>
      <c r="BX109" s="181"/>
      <c r="BY109" s="181"/>
      <c r="BZ109" s="181"/>
      <c r="CA109" s="181"/>
      <c r="CB109" s="181"/>
      <c r="CC109" s="181"/>
      <c r="CD109" s="181"/>
    </row>
    <row r="110" spans="1:82" s="5" customFormat="1" ht="15.75" x14ac:dyDescent="0.2">
      <c r="A110" s="129"/>
      <c r="B110" s="138" t="s">
        <v>93</v>
      </c>
      <c r="C110" s="151"/>
      <c r="D110" s="130"/>
      <c r="E110" s="159"/>
      <c r="F110" s="137"/>
      <c r="G110" s="170"/>
      <c r="H110" s="161"/>
      <c r="I110" s="161"/>
      <c r="J110" s="161"/>
      <c r="K110" s="161"/>
      <c r="L110" s="131"/>
      <c r="M110" s="131"/>
      <c r="N110" s="131"/>
      <c r="O110" s="131"/>
      <c r="P110" s="135"/>
      <c r="Q110" s="131">
        <f t="shared" si="26"/>
        <v>0</v>
      </c>
      <c r="R110" s="131">
        <f t="shared" si="27"/>
        <v>0</v>
      </c>
      <c r="S110" s="131">
        <f t="shared" si="28"/>
        <v>0</v>
      </c>
      <c r="T110" s="131">
        <f t="shared" si="29"/>
        <v>0</v>
      </c>
      <c r="U110" s="10"/>
      <c r="V110" s="10"/>
      <c r="W110" s="123"/>
      <c r="X110" s="124">
        <f t="shared" si="30"/>
        <v>0</v>
      </c>
      <c r="AA110"/>
      <c r="AQ110" s="145"/>
      <c r="AR110" s="145"/>
      <c r="AS110" s="144"/>
      <c r="AT110" s="144"/>
      <c r="AU110" s="144"/>
      <c r="AV110" s="144"/>
      <c r="AW110" s="144"/>
      <c r="AX110" s="144"/>
      <c r="AY110" s="144"/>
      <c r="AZ110" s="144"/>
      <c r="BA110" s="144"/>
      <c r="BB110" s="181"/>
      <c r="BC110" s="181"/>
      <c r="BD110" s="181"/>
      <c r="BE110" s="181"/>
      <c r="BF110" s="181"/>
      <c r="BG110" s="181"/>
      <c r="BH110" s="181"/>
      <c r="BI110" s="181"/>
      <c r="BJ110" s="181"/>
      <c r="BK110" s="181"/>
      <c r="BL110" s="181"/>
      <c r="BM110" s="181"/>
      <c r="BN110" s="181"/>
      <c r="BO110" s="181"/>
      <c r="BP110" s="181"/>
      <c r="BQ110" s="181"/>
      <c r="BR110" s="181"/>
      <c r="BS110" s="181"/>
      <c r="BT110" s="181"/>
      <c r="BU110" s="181"/>
      <c r="BV110" s="181"/>
      <c r="BW110" s="181"/>
      <c r="BX110" s="181"/>
      <c r="BY110" s="181"/>
      <c r="BZ110" s="181"/>
      <c r="CA110" s="181"/>
      <c r="CB110" s="181"/>
      <c r="CC110" s="181"/>
      <c r="CD110" s="181"/>
    </row>
    <row r="111" spans="1:82" s="5" customFormat="1" ht="75" x14ac:dyDescent="0.2">
      <c r="A111" s="129">
        <f>+A109+1</f>
        <v>64</v>
      </c>
      <c r="B111" s="23" t="s">
        <v>354</v>
      </c>
      <c r="C111" s="151" t="s">
        <v>26</v>
      </c>
      <c r="D111" s="130" t="s">
        <v>326</v>
      </c>
      <c r="E111" s="130" t="s">
        <v>223</v>
      </c>
      <c r="F111" s="137">
        <v>0.02</v>
      </c>
      <c r="G111" s="170"/>
      <c r="H111" s="161">
        <v>1</v>
      </c>
      <c r="I111" s="161">
        <v>1</v>
      </c>
      <c r="J111" s="161">
        <v>1</v>
      </c>
      <c r="K111" s="161">
        <v>1</v>
      </c>
      <c r="L111" s="152">
        <v>1</v>
      </c>
      <c r="M111" s="152">
        <v>1</v>
      </c>
      <c r="N111" s="152">
        <v>1</v>
      </c>
      <c r="O111" s="131"/>
      <c r="P111" s="135"/>
      <c r="Q111" s="131">
        <f t="shared" si="26"/>
        <v>0.02</v>
      </c>
      <c r="R111" s="131">
        <f t="shared" si="27"/>
        <v>0.02</v>
      </c>
      <c r="S111" s="131">
        <f t="shared" si="28"/>
        <v>0.02</v>
      </c>
      <c r="T111" s="131">
        <f t="shared" si="29"/>
        <v>0</v>
      </c>
      <c r="U111" s="10"/>
      <c r="V111" s="10"/>
      <c r="W111" s="123"/>
      <c r="X111" s="124">
        <f t="shared" si="30"/>
        <v>1.4999999999999999E-2</v>
      </c>
      <c r="AA111"/>
      <c r="AQ111" s="145"/>
      <c r="AR111" s="145"/>
      <c r="AS111" s="144"/>
      <c r="AT111" s="144"/>
      <c r="AU111" s="144"/>
      <c r="AV111" s="144"/>
      <c r="AW111" s="144"/>
      <c r="AX111" s="144"/>
      <c r="AY111" s="144"/>
      <c r="AZ111" s="144"/>
      <c r="BA111" s="144"/>
      <c r="BB111" s="181"/>
      <c r="BC111" s="181"/>
      <c r="BD111" s="181"/>
      <c r="BE111" s="181"/>
      <c r="BF111" s="181"/>
      <c r="BG111" s="181"/>
      <c r="BH111" s="181"/>
      <c r="BI111" s="181"/>
      <c r="BJ111" s="181"/>
      <c r="BK111" s="181"/>
      <c r="BL111" s="181"/>
      <c r="BM111" s="181"/>
      <c r="BN111" s="181"/>
      <c r="BO111" s="181"/>
      <c r="BP111" s="181"/>
      <c r="BQ111" s="181"/>
      <c r="BR111" s="181"/>
      <c r="BS111" s="181"/>
      <c r="BT111" s="181"/>
      <c r="BU111" s="181"/>
      <c r="BV111" s="181"/>
      <c r="BW111" s="181"/>
      <c r="BX111" s="181"/>
      <c r="BY111" s="181"/>
      <c r="BZ111" s="181"/>
      <c r="CA111" s="181"/>
      <c r="CB111" s="181"/>
      <c r="CC111" s="181"/>
      <c r="CD111" s="181"/>
    </row>
    <row r="112" spans="1:82" s="5" customFormat="1" ht="47.25" x14ac:dyDescent="0.2">
      <c r="A112" s="129">
        <f t="shared" si="31"/>
        <v>65</v>
      </c>
      <c r="B112" s="138" t="s">
        <v>225</v>
      </c>
      <c r="C112" s="151"/>
      <c r="D112" s="130"/>
      <c r="E112" s="158"/>
      <c r="F112" s="171"/>
      <c r="G112" s="170"/>
      <c r="H112" s="161"/>
      <c r="I112" s="161"/>
      <c r="J112" s="161"/>
      <c r="K112" s="161"/>
      <c r="L112" s="131"/>
      <c r="M112" s="131"/>
      <c r="N112" s="152"/>
      <c r="O112" s="131"/>
      <c r="P112" s="135"/>
      <c r="Q112" s="131">
        <f t="shared" si="26"/>
        <v>0</v>
      </c>
      <c r="R112" s="131">
        <f t="shared" si="27"/>
        <v>0</v>
      </c>
      <c r="S112" s="131">
        <f t="shared" si="28"/>
        <v>0</v>
      </c>
      <c r="T112" s="131">
        <f t="shared" si="29"/>
        <v>0</v>
      </c>
      <c r="U112" s="10"/>
      <c r="V112" s="10"/>
      <c r="W112" s="123"/>
      <c r="X112" s="124">
        <f t="shared" si="30"/>
        <v>0</v>
      </c>
      <c r="AA112"/>
      <c r="AQ112" s="11"/>
      <c r="AR112" s="11"/>
      <c r="AS112" s="181"/>
      <c r="AT112" s="181"/>
      <c r="AU112" s="181"/>
      <c r="AV112" s="181"/>
      <c r="AW112" s="181"/>
      <c r="AX112" s="181"/>
      <c r="AY112" s="181"/>
      <c r="AZ112" s="181"/>
      <c r="BA112" s="181"/>
      <c r="BB112" s="181"/>
      <c r="BC112" s="181"/>
      <c r="BD112" s="181"/>
      <c r="BE112" s="181"/>
      <c r="BF112" s="181"/>
      <c r="BG112" s="181"/>
      <c r="BH112" s="181"/>
      <c r="BI112" s="181"/>
      <c r="BJ112" s="181"/>
      <c r="BK112" s="181"/>
      <c r="BL112" s="181"/>
      <c r="BM112" s="181"/>
      <c r="BN112" s="181"/>
      <c r="BO112" s="181"/>
      <c r="BP112" s="181"/>
      <c r="BQ112" s="181"/>
      <c r="BR112" s="181"/>
      <c r="BS112" s="181"/>
      <c r="BT112" s="181"/>
      <c r="BU112" s="181"/>
      <c r="BV112" s="181"/>
      <c r="BW112" s="181"/>
      <c r="BX112" s="181"/>
      <c r="BY112" s="181"/>
      <c r="BZ112" s="181"/>
      <c r="CA112" s="181"/>
      <c r="CB112" s="181"/>
      <c r="CC112" s="181"/>
      <c r="CD112" s="181"/>
    </row>
    <row r="113" spans="1:82" s="5" customFormat="1" ht="45" x14ac:dyDescent="0.2">
      <c r="A113" s="129">
        <f t="shared" si="31"/>
        <v>66</v>
      </c>
      <c r="B113" s="23" t="s">
        <v>217</v>
      </c>
      <c r="C113" s="151" t="s">
        <v>123</v>
      </c>
      <c r="D113" s="130" t="s">
        <v>325</v>
      </c>
      <c r="E113" s="158" t="s">
        <v>223</v>
      </c>
      <c r="F113" s="171">
        <v>0.03</v>
      </c>
      <c r="G113" s="170"/>
      <c r="H113" s="161">
        <v>1</v>
      </c>
      <c r="I113" s="161">
        <v>1</v>
      </c>
      <c r="J113" s="161">
        <v>1</v>
      </c>
      <c r="K113" s="161">
        <v>1</v>
      </c>
      <c r="L113" s="152">
        <v>1</v>
      </c>
      <c r="M113" s="152">
        <v>0.8</v>
      </c>
      <c r="N113" s="152">
        <v>1</v>
      </c>
      <c r="O113" s="131"/>
      <c r="P113" s="135"/>
      <c r="Q113" s="131">
        <f t="shared" si="26"/>
        <v>0.03</v>
      </c>
      <c r="R113" s="131">
        <f t="shared" si="27"/>
        <v>2.4E-2</v>
      </c>
      <c r="S113" s="131">
        <f t="shared" si="28"/>
        <v>0.03</v>
      </c>
      <c r="T113" s="131">
        <f t="shared" si="29"/>
        <v>0</v>
      </c>
      <c r="U113" s="10"/>
      <c r="V113" s="10"/>
      <c r="W113" s="123"/>
      <c r="X113" s="124">
        <f t="shared" si="30"/>
        <v>2.0999999999999998E-2</v>
      </c>
      <c r="AA113"/>
      <c r="AQ113" s="11"/>
      <c r="AR113" s="11"/>
      <c r="AS113" s="181"/>
      <c r="AT113" s="181"/>
      <c r="AU113" s="181"/>
      <c r="AV113" s="181"/>
      <c r="AW113" s="181"/>
      <c r="AX113" s="181"/>
      <c r="AY113" s="181"/>
      <c r="AZ113" s="181"/>
      <c r="BA113" s="181"/>
      <c r="BB113" s="181"/>
      <c r="BC113" s="181"/>
      <c r="BD113" s="181"/>
      <c r="BE113" s="181"/>
      <c r="BF113" s="181"/>
      <c r="BG113" s="181"/>
      <c r="BH113" s="181"/>
      <c r="BI113" s="181"/>
      <c r="BJ113" s="181"/>
      <c r="BK113" s="181"/>
      <c r="BL113" s="181"/>
      <c r="BM113" s="181"/>
      <c r="BN113" s="181"/>
      <c r="BO113" s="181"/>
      <c r="BP113" s="181"/>
      <c r="BQ113" s="181"/>
      <c r="BR113" s="181"/>
      <c r="BS113" s="181"/>
      <c r="BT113" s="181"/>
      <c r="BU113" s="181"/>
      <c r="BV113" s="181"/>
      <c r="BW113" s="181"/>
      <c r="BX113" s="181"/>
      <c r="BY113" s="181"/>
      <c r="BZ113" s="181"/>
      <c r="CA113" s="181"/>
      <c r="CB113" s="181"/>
      <c r="CC113" s="181"/>
      <c r="CD113" s="181"/>
    </row>
    <row r="114" spans="1:82" s="5" customFormat="1" ht="47.25" x14ac:dyDescent="0.2">
      <c r="A114" s="129"/>
      <c r="B114" s="138" t="s">
        <v>158</v>
      </c>
      <c r="C114" s="151"/>
      <c r="D114" s="130"/>
      <c r="E114" s="158"/>
      <c r="F114" s="171"/>
      <c r="G114" s="170"/>
      <c r="H114" s="161"/>
      <c r="I114" s="161"/>
      <c r="J114" s="161"/>
      <c r="K114" s="161"/>
      <c r="L114" s="131"/>
      <c r="M114" s="131"/>
      <c r="N114" s="131"/>
      <c r="O114" s="131"/>
      <c r="P114" s="135"/>
      <c r="Q114" s="131">
        <f t="shared" si="26"/>
        <v>0</v>
      </c>
      <c r="R114" s="131">
        <f t="shared" si="27"/>
        <v>0</v>
      </c>
      <c r="S114" s="131">
        <f t="shared" si="28"/>
        <v>0</v>
      </c>
      <c r="T114" s="131">
        <f t="shared" si="29"/>
        <v>0</v>
      </c>
      <c r="U114" s="10"/>
      <c r="V114" s="10"/>
      <c r="W114" s="123"/>
      <c r="X114" s="124">
        <f t="shared" si="30"/>
        <v>0</v>
      </c>
      <c r="AA114"/>
      <c r="AQ114" s="11"/>
      <c r="AR114" s="11"/>
      <c r="AS114" s="181"/>
      <c r="AT114" s="181"/>
      <c r="AU114" s="181"/>
      <c r="AV114" s="181"/>
      <c r="AW114" s="181"/>
      <c r="AX114" s="181"/>
      <c r="AY114" s="181"/>
      <c r="AZ114" s="181"/>
      <c r="BA114" s="181"/>
      <c r="BB114" s="181"/>
      <c r="BC114" s="181"/>
      <c r="BD114" s="181"/>
      <c r="BE114" s="181"/>
      <c r="BF114" s="181"/>
      <c r="BG114" s="181"/>
      <c r="BH114" s="181"/>
      <c r="BI114" s="181"/>
      <c r="BJ114" s="181"/>
      <c r="BK114" s="181"/>
      <c r="BL114" s="181"/>
      <c r="BM114" s="181"/>
      <c r="BN114" s="181"/>
      <c r="BO114" s="181"/>
      <c r="BP114" s="181"/>
      <c r="BQ114" s="181"/>
      <c r="BR114" s="181"/>
      <c r="BS114" s="181"/>
      <c r="BT114" s="181"/>
      <c r="BU114" s="181"/>
      <c r="BV114" s="181"/>
      <c r="BW114" s="181"/>
      <c r="BX114" s="181"/>
      <c r="BY114" s="181"/>
      <c r="BZ114" s="181"/>
      <c r="CA114" s="181"/>
      <c r="CB114" s="181"/>
      <c r="CC114" s="181"/>
      <c r="CD114" s="181"/>
    </row>
    <row r="115" spans="1:82" s="5" customFormat="1" ht="45" x14ac:dyDescent="0.2">
      <c r="A115" s="129">
        <f>+A113+1</f>
        <v>67</v>
      </c>
      <c r="B115" s="23" t="s">
        <v>159</v>
      </c>
      <c r="C115" s="151" t="s">
        <v>123</v>
      </c>
      <c r="D115" s="130" t="s">
        <v>325</v>
      </c>
      <c r="E115" s="158" t="s">
        <v>223</v>
      </c>
      <c r="F115" s="171">
        <v>0.03</v>
      </c>
      <c r="G115" s="170"/>
      <c r="H115" s="161">
        <v>1</v>
      </c>
      <c r="I115" s="161">
        <v>1</v>
      </c>
      <c r="J115" s="161">
        <v>1</v>
      </c>
      <c r="K115" s="161">
        <v>1</v>
      </c>
      <c r="L115" s="152">
        <v>1</v>
      </c>
      <c r="M115" s="152">
        <v>0.8</v>
      </c>
      <c r="N115" s="152">
        <v>1</v>
      </c>
      <c r="O115" s="131"/>
      <c r="P115" s="135"/>
      <c r="Q115" s="131">
        <f t="shared" si="26"/>
        <v>0.03</v>
      </c>
      <c r="R115" s="131">
        <f t="shared" si="27"/>
        <v>2.4E-2</v>
      </c>
      <c r="S115" s="131">
        <f t="shared" si="28"/>
        <v>0.03</v>
      </c>
      <c r="T115" s="131">
        <f t="shared" si="29"/>
        <v>0</v>
      </c>
      <c r="U115" s="10"/>
      <c r="V115" s="10"/>
      <c r="W115" s="123"/>
      <c r="X115" s="124">
        <f t="shared" si="30"/>
        <v>2.0999999999999998E-2</v>
      </c>
      <c r="AA115"/>
      <c r="AQ115" s="11"/>
      <c r="AR115" s="11"/>
      <c r="AS115" s="181"/>
      <c r="AT115" s="181"/>
      <c r="AU115" s="181"/>
      <c r="AV115" s="181"/>
      <c r="AW115" s="181"/>
      <c r="AX115" s="181"/>
      <c r="AY115" s="181"/>
      <c r="AZ115" s="181"/>
      <c r="BA115" s="181"/>
      <c r="BB115" s="181"/>
      <c r="BC115" s="181"/>
      <c r="BD115" s="181"/>
      <c r="BE115" s="181"/>
      <c r="BF115" s="181"/>
      <c r="BG115" s="181"/>
      <c r="BH115" s="181"/>
      <c r="BI115" s="181"/>
      <c r="BJ115" s="181"/>
      <c r="BK115" s="181"/>
      <c r="BL115" s="181"/>
      <c r="BM115" s="181"/>
      <c r="BN115" s="181"/>
      <c r="BO115" s="181"/>
      <c r="BP115" s="181"/>
      <c r="BQ115" s="181"/>
      <c r="BR115" s="181"/>
      <c r="BS115" s="181"/>
      <c r="BT115" s="181"/>
      <c r="BU115" s="181"/>
      <c r="BV115" s="181"/>
      <c r="BW115" s="181"/>
      <c r="BX115" s="181"/>
      <c r="BY115" s="181"/>
      <c r="BZ115" s="181"/>
      <c r="CA115" s="181"/>
      <c r="CB115" s="181"/>
      <c r="CC115" s="181"/>
      <c r="CD115" s="181"/>
    </row>
    <row r="116" spans="1:82" s="5" customFormat="1" ht="45" x14ac:dyDescent="0.2">
      <c r="A116" s="129">
        <f t="shared" si="31"/>
        <v>68</v>
      </c>
      <c r="B116" s="23" t="s">
        <v>160</v>
      </c>
      <c r="C116" s="151" t="s">
        <v>123</v>
      </c>
      <c r="D116" s="130" t="s">
        <v>319</v>
      </c>
      <c r="E116" s="272">
        <v>41790</v>
      </c>
      <c r="F116" s="171">
        <v>0.03</v>
      </c>
      <c r="G116" s="170"/>
      <c r="H116" s="161">
        <v>0.5</v>
      </c>
      <c r="I116" s="161">
        <v>0.7</v>
      </c>
      <c r="J116" s="161">
        <v>1</v>
      </c>
      <c r="K116" s="161">
        <v>1</v>
      </c>
      <c r="L116" s="152">
        <v>0.5</v>
      </c>
      <c r="M116" s="152">
        <v>0.5</v>
      </c>
      <c r="N116" s="152">
        <v>0.5</v>
      </c>
      <c r="O116" s="131"/>
      <c r="P116" s="135"/>
      <c r="Q116" s="131">
        <f t="shared" si="26"/>
        <v>0.03</v>
      </c>
      <c r="R116" s="131">
        <f t="shared" si="27"/>
        <v>2.1428571428571429E-2</v>
      </c>
      <c r="S116" s="131">
        <f t="shared" si="28"/>
        <v>1.4999999999999999E-2</v>
      </c>
      <c r="T116" s="131">
        <f t="shared" si="29"/>
        <v>0</v>
      </c>
      <c r="U116" s="10"/>
      <c r="V116" s="10"/>
      <c r="W116" s="123"/>
      <c r="X116" s="124">
        <f t="shared" si="30"/>
        <v>1.6607142857142855E-2</v>
      </c>
      <c r="AA116"/>
      <c r="AQ116" s="145"/>
      <c r="AR116" s="145"/>
      <c r="AS116" s="144"/>
      <c r="AT116" s="144"/>
      <c r="AU116" s="144"/>
      <c r="AV116" s="144"/>
      <c r="AW116" s="144"/>
      <c r="AX116" s="144"/>
      <c r="AY116" s="144"/>
      <c r="AZ116" s="144"/>
      <c r="BA116" s="144"/>
      <c r="BB116" s="181"/>
      <c r="BC116" s="181"/>
      <c r="BD116" s="181"/>
      <c r="BE116" s="181"/>
      <c r="BF116" s="181"/>
      <c r="BG116" s="181"/>
      <c r="BH116" s="181"/>
      <c r="BI116" s="181"/>
      <c r="BJ116" s="181"/>
      <c r="BK116" s="181"/>
      <c r="BL116" s="181"/>
      <c r="BM116" s="181"/>
      <c r="BN116" s="181"/>
      <c r="BO116" s="181"/>
      <c r="BP116" s="181"/>
      <c r="BQ116" s="181"/>
      <c r="BR116" s="181"/>
      <c r="BS116" s="181"/>
      <c r="BT116" s="181"/>
      <c r="BU116" s="181"/>
      <c r="BV116" s="181"/>
      <c r="BW116" s="181"/>
      <c r="BX116" s="181"/>
      <c r="BY116" s="181"/>
      <c r="BZ116" s="181"/>
      <c r="CA116" s="181"/>
      <c r="CB116" s="181"/>
      <c r="CC116" s="181"/>
      <c r="CD116" s="181"/>
    </row>
    <row r="117" spans="1:82" s="5" customFormat="1" ht="45" x14ac:dyDescent="0.2">
      <c r="A117" s="129">
        <f t="shared" si="31"/>
        <v>69</v>
      </c>
      <c r="B117" s="23" t="s">
        <v>161</v>
      </c>
      <c r="C117" s="151" t="s">
        <v>123</v>
      </c>
      <c r="D117" s="130" t="s">
        <v>326</v>
      </c>
      <c r="E117" s="158" t="s">
        <v>223</v>
      </c>
      <c r="F117" s="171">
        <v>0.03</v>
      </c>
      <c r="G117" s="170"/>
      <c r="H117" s="161">
        <v>1</v>
      </c>
      <c r="I117" s="161">
        <v>1</v>
      </c>
      <c r="J117" s="161">
        <v>1</v>
      </c>
      <c r="K117" s="161">
        <v>1</v>
      </c>
      <c r="L117" s="152">
        <v>1</v>
      </c>
      <c r="M117" s="152">
        <v>1</v>
      </c>
      <c r="N117" s="152">
        <v>1</v>
      </c>
      <c r="O117" s="131"/>
      <c r="P117" s="135"/>
      <c r="Q117" s="131">
        <f t="shared" si="26"/>
        <v>0.03</v>
      </c>
      <c r="R117" s="131">
        <f t="shared" si="27"/>
        <v>0.03</v>
      </c>
      <c r="S117" s="131">
        <f t="shared" si="28"/>
        <v>0.03</v>
      </c>
      <c r="T117" s="131">
        <f t="shared" si="29"/>
        <v>0</v>
      </c>
      <c r="U117" s="10"/>
      <c r="V117" s="10"/>
      <c r="W117" s="123"/>
      <c r="X117" s="124">
        <f t="shared" si="30"/>
        <v>2.2499999999999999E-2</v>
      </c>
      <c r="AA117"/>
      <c r="AQ117" s="145"/>
      <c r="AR117" s="145"/>
      <c r="AS117" s="144"/>
      <c r="AT117" s="144"/>
      <c r="AU117" s="144"/>
      <c r="AV117" s="144"/>
      <c r="AW117" s="144"/>
      <c r="AX117" s="144"/>
      <c r="AY117" s="144"/>
      <c r="AZ117" s="144"/>
      <c r="BA117" s="144"/>
      <c r="BB117" s="181"/>
      <c r="BC117" s="181"/>
      <c r="BD117" s="181"/>
      <c r="BE117" s="181"/>
      <c r="BF117" s="181"/>
      <c r="BG117" s="181"/>
      <c r="BH117" s="181"/>
      <c r="BI117" s="181"/>
      <c r="BJ117" s="181"/>
      <c r="BK117" s="181"/>
      <c r="BL117" s="181"/>
      <c r="BM117" s="181"/>
      <c r="BN117" s="181"/>
      <c r="BO117" s="181"/>
      <c r="BP117" s="181"/>
      <c r="BQ117" s="181"/>
      <c r="BR117" s="181"/>
      <c r="BS117" s="181"/>
      <c r="BT117" s="181"/>
      <c r="BU117" s="181"/>
      <c r="BV117" s="181"/>
      <c r="BW117" s="181"/>
      <c r="BX117" s="181"/>
      <c r="BY117" s="181"/>
      <c r="BZ117" s="181"/>
      <c r="CA117" s="181"/>
      <c r="CB117" s="181"/>
      <c r="CC117" s="181"/>
      <c r="CD117" s="181"/>
    </row>
    <row r="118" spans="1:82" s="5" customFormat="1" ht="45" x14ac:dyDescent="0.2">
      <c r="A118" s="129">
        <f t="shared" si="31"/>
        <v>70</v>
      </c>
      <c r="B118" s="23" t="s">
        <v>169</v>
      </c>
      <c r="C118" s="151" t="s">
        <v>123</v>
      </c>
      <c r="D118" s="130" t="s">
        <v>325</v>
      </c>
      <c r="E118" s="151" t="s">
        <v>223</v>
      </c>
      <c r="F118" s="171">
        <v>0.02</v>
      </c>
      <c r="G118" s="170"/>
      <c r="H118" s="161">
        <v>1</v>
      </c>
      <c r="I118" s="161">
        <v>1</v>
      </c>
      <c r="J118" s="161">
        <v>1</v>
      </c>
      <c r="K118" s="161">
        <v>1</v>
      </c>
      <c r="L118" s="152">
        <v>1</v>
      </c>
      <c r="M118" s="152">
        <v>1</v>
      </c>
      <c r="N118" s="152">
        <v>1</v>
      </c>
      <c r="O118" s="131"/>
      <c r="P118" s="135"/>
      <c r="Q118" s="131">
        <f t="shared" ref="Q118:Q139" si="32">IF(H118=0,$F118,IF((L118/H118*$F118)&gt;$F118,$F118,L118/H118*$F118))</f>
        <v>0.02</v>
      </c>
      <c r="R118" s="131">
        <f t="shared" ref="R118:R139" si="33">IF(I118=0,$F118,IF((M118/I118*$F118)&gt;$F118,$F118,M118/I118*$F118))</f>
        <v>0.02</v>
      </c>
      <c r="S118" s="131">
        <f t="shared" ref="S118:S139" si="34">IF(J118=0,$F118,IF((N118/J118*$F118)&gt;$F118,$F118,N118/J118*$F118))</f>
        <v>0.02</v>
      </c>
      <c r="T118" s="131">
        <f t="shared" ref="T118:T139" si="35">IF(K118=0,$F118,IF((O118/K118*$F118)&gt;$F118,$F118,O118/K118*$F118))</f>
        <v>0</v>
      </c>
      <c r="U118" s="10"/>
      <c r="V118" s="10"/>
      <c r="W118" s="123"/>
      <c r="X118" s="124">
        <f t="shared" ref="X118:X139" si="36">SUM(Q118:T118)/4</f>
        <v>1.4999999999999999E-2</v>
      </c>
      <c r="AA118"/>
      <c r="AQ118" s="11"/>
      <c r="AR118" s="11"/>
      <c r="AS118" s="181"/>
      <c r="AT118" s="181"/>
      <c r="AU118" s="181"/>
      <c r="AV118" s="181"/>
      <c r="AW118" s="181"/>
      <c r="AX118" s="181"/>
      <c r="AY118" s="181"/>
      <c r="AZ118" s="181"/>
      <c r="BA118" s="181"/>
      <c r="BB118" s="181"/>
      <c r="BC118" s="181"/>
      <c r="BD118" s="181"/>
      <c r="BE118" s="181"/>
      <c r="BF118" s="181"/>
      <c r="BG118" s="181"/>
      <c r="BH118" s="181"/>
      <c r="BI118" s="181"/>
      <c r="BJ118" s="181"/>
      <c r="BK118" s="181"/>
      <c r="BL118" s="181"/>
      <c r="BM118" s="181"/>
      <c r="BN118" s="181"/>
      <c r="BO118" s="181"/>
      <c r="BP118" s="181"/>
      <c r="BQ118" s="181"/>
      <c r="BR118" s="181"/>
      <c r="BS118" s="181"/>
      <c r="BT118" s="181"/>
      <c r="BU118" s="181"/>
      <c r="BV118" s="181"/>
      <c r="BW118" s="181"/>
      <c r="BX118" s="181"/>
      <c r="BY118" s="181"/>
      <c r="BZ118" s="181"/>
      <c r="CA118" s="181"/>
      <c r="CB118" s="181"/>
      <c r="CC118" s="181"/>
      <c r="CD118" s="181"/>
    </row>
    <row r="119" spans="1:82" s="5" customFormat="1" ht="45" x14ac:dyDescent="0.2">
      <c r="A119" s="129">
        <f t="shared" si="31"/>
        <v>71</v>
      </c>
      <c r="B119" s="23" t="s">
        <v>299</v>
      </c>
      <c r="C119" s="151" t="s">
        <v>123</v>
      </c>
      <c r="D119" s="130" t="s">
        <v>325</v>
      </c>
      <c r="E119" s="151" t="s">
        <v>300</v>
      </c>
      <c r="F119" s="171">
        <v>0.03</v>
      </c>
      <c r="G119" s="170"/>
      <c r="H119" s="161">
        <v>1</v>
      </c>
      <c r="I119" s="161">
        <v>1</v>
      </c>
      <c r="J119" s="161">
        <v>1</v>
      </c>
      <c r="K119" s="161">
        <v>1</v>
      </c>
      <c r="L119" s="152">
        <v>0.5</v>
      </c>
      <c r="M119" s="152">
        <v>0</v>
      </c>
      <c r="N119" s="152">
        <v>0.5</v>
      </c>
      <c r="O119" s="131"/>
      <c r="P119" s="135"/>
      <c r="Q119" s="131">
        <f t="shared" si="32"/>
        <v>1.4999999999999999E-2</v>
      </c>
      <c r="R119" s="131">
        <f t="shared" si="33"/>
        <v>0</v>
      </c>
      <c r="S119" s="131">
        <f t="shared" si="34"/>
        <v>1.4999999999999999E-2</v>
      </c>
      <c r="T119" s="131">
        <f t="shared" si="35"/>
        <v>0</v>
      </c>
      <c r="U119" s="10"/>
      <c r="V119" s="10"/>
      <c r="W119" s="123"/>
      <c r="X119" s="124">
        <f t="shared" si="36"/>
        <v>7.4999999999999997E-3</v>
      </c>
      <c r="AA119"/>
      <c r="AQ119" s="11"/>
      <c r="AR119" s="11"/>
      <c r="AS119" s="181"/>
      <c r="AT119" s="181"/>
      <c r="AU119" s="181"/>
      <c r="AV119" s="181"/>
      <c r="AW119" s="181"/>
      <c r="AX119" s="181"/>
      <c r="AY119" s="181"/>
      <c r="AZ119" s="181"/>
      <c r="BA119" s="181"/>
      <c r="BB119" s="181"/>
      <c r="BC119" s="181"/>
      <c r="BD119" s="181"/>
      <c r="BE119" s="181"/>
      <c r="BF119" s="181"/>
      <c r="BG119" s="181"/>
      <c r="BH119" s="181"/>
      <c r="BI119" s="181"/>
      <c r="BJ119" s="181"/>
      <c r="BK119" s="181"/>
      <c r="BL119" s="181"/>
      <c r="BM119" s="181"/>
      <c r="BN119" s="181"/>
      <c r="BO119" s="181"/>
      <c r="BP119" s="181"/>
      <c r="BQ119" s="181"/>
      <c r="BR119" s="181"/>
      <c r="BS119" s="181"/>
      <c r="BT119" s="181"/>
      <c r="BU119" s="181"/>
      <c r="BV119" s="181"/>
      <c r="BW119" s="181"/>
      <c r="BX119" s="181"/>
      <c r="BY119" s="181"/>
      <c r="BZ119" s="181"/>
      <c r="CA119" s="181"/>
      <c r="CB119" s="181"/>
      <c r="CC119" s="181"/>
      <c r="CD119" s="181"/>
    </row>
    <row r="120" spans="1:82" s="5" customFormat="1" ht="45" x14ac:dyDescent="0.2">
      <c r="A120" s="129">
        <f t="shared" si="31"/>
        <v>72</v>
      </c>
      <c r="B120" s="23" t="s">
        <v>218</v>
      </c>
      <c r="C120" s="151" t="s">
        <v>123</v>
      </c>
      <c r="D120" s="130" t="s">
        <v>325</v>
      </c>
      <c r="E120" s="272">
        <v>41790</v>
      </c>
      <c r="F120" s="171">
        <v>0.03</v>
      </c>
      <c r="G120" s="170"/>
      <c r="H120" s="161">
        <v>0.4</v>
      </c>
      <c r="I120" s="161">
        <v>0.8</v>
      </c>
      <c r="J120" s="161">
        <v>1</v>
      </c>
      <c r="K120" s="161">
        <v>1</v>
      </c>
      <c r="L120" s="152">
        <v>0.4</v>
      </c>
      <c r="M120" s="152">
        <v>0.8</v>
      </c>
      <c r="N120" s="152">
        <v>1</v>
      </c>
      <c r="O120" s="131"/>
      <c r="P120" s="135"/>
      <c r="Q120" s="131">
        <f t="shared" si="32"/>
        <v>0.03</v>
      </c>
      <c r="R120" s="131">
        <f t="shared" si="33"/>
        <v>0.03</v>
      </c>
      <c r="S120" s="131">
        <f t="shared" si="34"/>
        <v>0.03</v>
      </c>
      <c r="T120" s="131">
        <f t="shared" si="35"/>
        <v>0</v>
      </c>
      <c r="U120" s="10"/>
      <c r="V120" s="10"/>
      <c r="W120" s="123"/>
      <c r="X120" s="124">
        <f t="shared" si="36"/>
        <v>2.2499999999999999E-2</v>
      </c>
      <c r="AA120"/>
      <c r="AQ120" s="11"/>
      <c r="AR120" s="11"/>
      <c r="AS120" s="181"/>
      <c r="AT120" s="181"/>
      <c r="AU120" s="181"/>
      <c r="AV120" s="181"/>
      <c r="AW120" s="181"/>
      <c r="AX120" s="181"/>
      <c r="AY120" s="181"/>
      <c r="AZ120" s="181"/>
      <c r="BA120" s="181"/>
      <c r="BB120" s="181"/>
      <c r="BC120" s="181"/>
      <c r="BD120" s="181"/>
      <c r="BE120" s="181"/>
      <c r="BF120" s="181"/>
      <c r="BG120" s="181"/>
      <c r="BH120" s="181"/>
      <c r="BI120" s="181"/>
      <c r="BJ120" s="181"/>
      <c r="BK120" s="181"/>
      <c r="BL120" s="181"/>
      <c r="BM120" s="181"/>
      <c r="BN120" s="181"/>
      <c r="BO120" s="181"/>
      <c r="BP120" s="181"/>
      <c r="BQ120" s="181"/>
      <c r="BR120" s="181"/>
      <c r="BS120" s="181"/>
      <c r="BT120" s="181"/>
      <c r="BU120" s="181"/>
      <c r="BV120" s="181"/>
      <c r="BW120" s="181"/>
      <c r="BX120" s="181"/>
      <c r="BY120" s="181"/>
      <c r="BZ120" s="181"/>
      <c r="CA120" s="181"/>
      <c r="CB120" s="181"/>
      <c r="CC120" s="181"/>
      <c r="CD120" s="181"/>
    </row>
    <row r="121" spans="1:82" s="5" customFormat="1" ht="45" x14ac:dyDescent="0.2">
      <c r="A121" s="129">
        <f t="shared" si="31"/>
        <v>73</v>
      </c>
      <c r="B121" s="23" t="s">
        <v>301</v>
      </c>
      <c r="C121" s="151" t="s">
        <v>123</v>
      </c>
      <c r="D121" s="130" t="s">
        <v>325</v>
      </c>
      <c r="E121" s="151" t="s">
        <v>337</v>
      </c>
      <c r="F121" s="171">
        <v>0.03</v>
      </c>
      <c r="G121" s="170"/>
      <c r="H121" s="161">
        <v>0.05</v>
      </c>
      <c r="I121" s="161">
        <v>1</v>
      </c>
      <c r="J121" s="161">
        <v>1</v>
      </c>
      <c r="K121" s="161">
        <v>1</v>
      </c>
      <c r="L121" s="152">
        <v>0</v>
      </c>
      <c r="M121" s="152">
        <v>0</v>
      </c>
      <c r="N121" s="152">
        <v>0</v>
      </c>
      <c r="O121" s="131"/>
      <c r="P121" s="135"/>
      <c r="Q121" s="131">
        <f t="shared" si="32"/>
        <v>0</v>
      </c>
      <c r="R121" s="131">
        <f t="shared" si="33"/>
        <v>0</v>
      </c>
      <c r="S121" s="131">
        <f t="shared" si="34"/>
        <v>0</v>
      </c>
      <c r="T121" s="131">
        <f t="shared" si="35"/>
        <v>0</v>
      </c>
      <c r="U121" s="10"/>
      <c r="V121" s="10"/>
      <c r="W121" s="123"/>
      <c r="X121" s="124">
        <f t="shared" si="36"/>
        <v>0</v>
      </c>
      <c r="AA121"/>
      <c r="AQ121" s="11"/>
      <c r="AR121" s="11"/>
      <c r="AS121" s="181"/>
      <c r="AT121" s="181"/>
      <c r="AU121" s="181"/>
      <c r="AV121" s="181"/>
      <c r="AW121" s="181"/>
      <c r="AX121" s="181"/>
      <c r="AY121" s="181"/>
      <c r="AZ121" s="181"/>
      <c r="BA121" s="181"/>
      <c r="BB121" s="181"/>
      <c r="BC121" s="181"/>
      <c r="BD121" s="181"/>
      <c r="BE121" s="181"/>
      <c r="BF121" s="181"/>
      <c r="BG121" s="181"/>
      <c r="BH121" s="181"/>
      <c r="BI121" s="181"/>
      <c r="BJ121" s="181"/>
      <c r="BK121" s="181"/>
      <c r="BL121" s="181"/>
      <c r="BM121" s="181"/>
      <c r="BN121" s="181"/>
      <c r="BO121" s="181"/>
      <c r="BP121" s="181"/>
      <c r="BQ121" s="181"/>
      <c r="BR121" s="181"/>
      <c r="BS121" s="181"/>
      <c r="BT121" s="181"/>
      <c r="BU121" s="181"/>
      <c r="BV121" s="181"/>
      <c r="BW121" s="181"/>
      <c r="BX121" s="181"/>
      <c r="BY121" s="181"/>
      <c r="BZ121" s="181"/>
      <c r="CA121" s="181"/>
      <c r="CB121" s="181"/>
      <c r="CC121" s="181"/>
      <c r="CD121" s="181"/>
    </row>
    <row r="122" spans="1:82" s="5" customFormat="1" ht="45" x14ac:dyDescent="0.2">
      <c r="A122" s="129">
        <f t="shared" si="31"/>
        <v>74</v>
      </c>
      <c r="B122" s="23" t="s">
        <v>170</v>
      </c>
      <c r="C122" s="151" t="s">
        <v>123</v>
      </c>
      <c r="D122" s="130" t="s">
        <v>325</v>
      </c>
      <c r="E122" s="272">
        <v>41670</v>
      </c>
      <c r="F122" s="171">
        <v>0.03</v>
      </c>
      <c r="G122" s="170"/>
      <c r="H122" s="161">
        <v>0.2</v>
      </c>
      <c r="I122" s="161">
        <v>0.9</v>
      </c>
      <c r="J122" s="161">
        <v>1</v>
      </c>
      <c r="K122" s="161">
        <v>1</v>
      </c>
      <c r="L122" s="152">
        <v>0.05</v>
      </c>
      <c r="M122" s="152">
        <v>0.2</v>
      </c>
      <c r="N122" s="152">
        <v>1</v>
      </c>
      <c r="O122" s="131"/>
      <c r="P122" s="135"/>
      <c r="Q122" s="131">
        <f t="shared" si="32"/>
        <v>7.4999999999999997E-3</v>
      </c>
      <c r="R122" s="131">
        <f t="shared" si="33"/>
        <v>6.6666666666666671E-3</v>
      </c>
      <c r="S122" s="131">
        <f t="shared" si="34"/>
        <v>0.03</v>
      </c>
      <c r="T122" s="131">
        <f t="shared" si="35"/>
        <v>0</v>
      </c>
      <c r="U122" s="10"/>
      <c r="V122" s="10"/>
      <c r="W122" s="123"/>
      <c r="X122" s="124">
        <f t="shared" si="36"/>
        <v>1.1041666666666667E-2</v>
      </c>
      <c r="AA122"/>
      <c r="AQ122" s="11"/>
      <c r="AR122" s="11"/>
      <c r="AS122" s="181"/>
      <c r="AT122" s="181"/>
      <c r="AU122" s="181"/>
      <c r="AV122" s="181"/>
      <c r="AW122" s="181"/>
      <c r="AX122" s="181"/>
      <c r="AY122" s="181"/>
      <c r="AZ122" s="181"/>
      <c r="BA122" s="181"/>
      <c r="BB122" s="181"/>
      <c r="BC122" s="181"/>
      <c r="BD122" s="181"/>
      <c r="BE122" s="181"/>
      <c r="BF122" s="181"/>
      <c r="BG122" s="181"/>
      <c r="BH122" s="181"/>
      <c r="BI122" s="181"/>
      <c r="BJ122" s="181"/>
      <c r="BK122" s="181"/>
      <c r="BL122" s="181"/>
      <c r="BM122" s="181"/>
      <c r="BN122" s="181"/>
      <c r="BO122" s="181"/>
      <c r="BP122" s="181"/>
      <c r="BQ122" s="181"/>
      <c r="BR122" s="181"/>
      <c r="BS122" s="181"/>
      <c r="BT122" s="181"/>
      <c r="BU122" s="181"/>
      <c r="BV122" s="181"/>
      <c r="BW122" s="181"/>
      <c r="BX122" s="181"/>
      <c r="BY122" s="181"/>
      <c r="BZ122" s="181"/>
      <c r="CA122" s="181"/>
      <c r="CB122" s="181"/>
      <c r="CC122" s="181"/>
      <c r="CD122" s="181"/>
    </row>
    <row r="123" spans="1:82" s="5" customFormat="1" ht="15.75" x14ac:dyDescent="0.2">
      <c r="A123" s="129"/>
      <c r="B123" s="24" t="s">
        <v>88</v>
      </c>
      <c r="C123" s="151"/>
      <c r="D123" s="130"/>
      <c r="E123" s="160"/>
      <c r="F123" s="173"/>
      <c r="G123" s="174"/>
      <c r="H123" s="151"/>
      <c r="I123" s="175"/>
      <c r="J123" s="151"/>
      <c r="K123" s="175"/>
      <c r="L123" s="131"/>
      <c r="M123" s="131"/>
      <c r="N123" s="131"/>
      <c r="O123" s="131"/>
      <c r="P123" s="135"/>
      <c r="Q123" s="131">
        <f t="shared" si="32"/>
        <v>0</v>
      </c>
      <c r="R123" s="131">
        <f t="shared" si="33"/>
        <v>0</v>
      </c>
      <c r="S123" s="131">
        <f t="shared" si="34"/>
        <v>0</v>
      </c>
      <c r="T123" s="131">
        <f t="shared" si="35"/>
        <v>0</v>
      </c>
      <c r="U123" s="10"/>
      <c r="V123" s="10"/>
      <c r="W123" s="123"/>
      <c r="X123" s="124">
        <f t="shared" si="36"/>
        <v>0</v>
      </c>
      <c r="AA123"/>
      <c r="AQ123" s="145"/>
      <c r="AR123" s="145"/>
      <c r="AS123" s="144"/>
      <c r="AT123" s="144"/>
      <c r="AU123" s="144"/>
      <c r="AV123" s="144"/>
      <c r="AW123" s="144"/>
      <c r="AX123" s="144"/>
      <c r="AY123" s="144"/>
      <c r="AZ123" s="144"/>
      <c r="BA123" s="144"/>
      <c r="BB123" s="181"/>
      <c r="BC123" s="181"/>
      <c r="BD123" s="181"/>
      <c r="BE123" s="181"/>
      <c r="BF123" s="181"/>
      <c r="BG123" s="181"/>
      <c r="BH123" s="181"/>
      <c r="BI123" s="181"/>
      <c r="BJ123" s="181"/>
      <c r="BK123" s="181"/>
      <c r="BL123" s="181"/>
      <c r="BM123" s="181"/>
      <c r="BN123" s="181"/>
      <c r="BO123" s="181"/>
      <c r="BP123" s="181"/>
      <c r="BQ123" s="181"/>
      <c r="BR123" s="181"/>
      <c r="BS123" s="181"/>
      <c r="BT123" s="181"/>
      <c r="BU123" s="181"/>
      <c r="BV123" s="181"/>
      <c r="BW123" s="181"/>
      <c r="BX123" s="181"/>
      <c r="BY123" s="181"/>
      <c r="BZ123" s="181"/>
      <c r="CA123" s="181"/>
      <c r="CB123" s="181"/>
      <c r="CC123" s="181"/>
      <c r="CD123" s="181"/>
    </row>
    <row r="124" spans="1:82" s="5" customFormat="1" ht="45" x14ac:dyDescent="0.2">
      <c r="A124" s="129">
        <f>+A122+1</f>
        <v>75</v>
      </c>
      <c r="B124" s="23" t="s">
        <v>171</v>
      </c>
      <c r="C124" s="151" t="s">
        <v>188</v>
      </c>
      <c r="D124" s="130" t="s">
        <v>326</v>
      </c>
      <c r="E124" s="160" t="s">
        <v>223</v>
      </c>
      <c r="F124" s="173">
        <v>0.03</v>
      </c>
      <c r="G124" s="174"/>
      <c r="H124" s="162">
        <v>1</v>
      </c>
      <c r="I124" s="162">
        <v>1</v>
      </c>
      <c r="J124" s="162">
        <v>1</v>
      </c>
      <c r="K124" s="162">
        <v>1</v>
      </c>
      <c r="L124" s="152">
        <v>1</v>
      </c>
      <c r="M124" s="152">
        <v>1</v>
      </c>
      <c r="N124" s="131">
        <v>1</v>
      </c>
      <c r="O124" s="131"/>
      <c r="P124" s="135"/>
      <c r="Q124" s="131">
        <f t="shared" si="32"/>
        <v>0.03</v>
      </c>
      <c r="R124" s="131">
        <f t="shared" si="33"/>
        <v>0.03</v>
      </c>
      <c r="S124" s="131">
        <f t="shared" si="34"/>
        <v>0.03</v>
      </c>
      <c r="T124" s="131">
        <f t="shared" si="35"/>
        <v>0</v>
      </c>
      <c r="U124" s="10"/>
      <c r="V124" s="10"/>
      <c r="W124" s="123"/>
      <c r="X124" s="124">
        <f t="shared" si="36"/>
        <v>2.2499999999999999E-2</v>
      </c>
      <c r="AA124"/>
      <c r="AQ124" s="145"/>
      <c r="AR124" s="145"/>
      <c r="AS124" s="144"/>
      <c r="AT124" s="144"/>
      <c r="AU124" s="144"/>
      <c r="AV124" s="144"/>
      <c r="AW124" s="144"/>
      <c r="AX124" s="144"/>
      <c r="AY124" s="144"/>
      <c r="AZ124" s="144"/>
      <c r="BA124" s="144"/>
      <c r="BB124" s="181"/>
      <c r="BC124" s="181"/>
      <c r="BD124" s="181"/>
      <c r="BE124" s="181"/>
      <c r="BF124" s="181"/>
      <c r="BG124" s="181"/>
      <c r="BH124" s="181"/>
      <c r="BI124" s="181"/>
      <c r="BJ124" s="181"/>
      <c r="BK124" s="181"/>
      <c r="BL124" s="181"/>
      <c r="BM124" s="181"/>
      <c r="BN124" s="181"/>
      <c r="BO124" s="181"/>
      <c r="BP124" s="181"/>
      <c r="BQ124" s="181"/>
      <c r="BR124" s="181"/>
      <c r="BS124" s="181"/>
      <c r="BT124" s="181"/>
      <c r="BU124" s="181"/>
      <c r="BV124" s="181"/>
      <c r="BW124" s="181"/>
      <c r="BX124" s="181"/>
      <c r="BY124" s="181"/>
      <c r="BZ124" s="181"/>
      <c r="CA124" s="181"/>
      <c r="CB124" s="181"/>
      <c r="CC124" s="181"/>
      <c r="CD124" s="181"/>
    </row>
    <row r="125" spans="1:82" s="5" customFormat="1" ht="45" x14ac:dyDescent="0.2">
      <c r="A125" s="129">
        <f t="shared" si="31"/>
        <v>76</v>
      </c>
      <c r="B125" s="23" t="s">
        <v>355</v>
      </c>
      <c r="C125" s="151" t="s">
        <v>124</v>
      </c>
      <c r="D125" s="130" t="s">
        <v>326</v>
      </c>
      <c r="E125" s="158" t="s">
        <v>223</v>
      </c>
      <c r="F125" s="137">
        <v>0.02</v>
      </c>
      <c r="G125" s="170"/>
      <c r="H125" s="161">
        <v>1</v>
      </c>
      <c r="I125" s="161">
        <v>1</v>
      </c>
      <c r="J125" s="161">
        <v>1</v>
      </c>
      <c r="K125" s="161">
        <v>1</v>
      </c>
      <c r="L125" s="152">
        <v>1</v>
      </c>
      <c r="M125" s="152">
        <v>1</v>
      </c>
      <c r="N125" s="131">
        <v>1</v>
      </c>
      <c r="O125" s="131"/>
      <c r="P125" s="135"/>
      <c r="Q125" s="131">
        <f t="shared" ref="Q125:T127" si="37">IF(H125=0,$F125,IF((L125/H125*$F125)&gt;$F125,$F125,L125/H125*$F125))</f>
        <v>0.02</v>
      </c>
      <c r="R125" s="131">
        <f t="shared" si="37"/>
        <v>0.02</v>
      </c>
      <c r="S125" s="131">
        <f t="shared" si="37"/>
        <v>0.02</v>
      </c>
      <c r="T125" s="131">
        <f t="shared" si="37"/>
        <v>0</v>
      </c>
      <c r="U125" s="10"/>
      <c r="V125" s="10"/>
      <c r="W125" s="123"/>
      <c r="X125" s="124">
        <f>SUM(Q125:T125)/4</f>
        <v>1.4999999999999999E-2</v>
      </c>
      <c r="AA125"/>
      <c r="AQ125" s="145"/>
      <c r="AR125" s="145"/>
      <c r="AS125" s="144"/>
      <c r="AT125" s="144"/>
      <c r="AU125" s="144"/>
      <c r="AV125" s="144"/>
      <c r="AW125" s="144"/>
      <c r="AX125" s="144"/>
      <c r="AY125" s="144"/>
      <c r="AZ125" s="144"/>
      <c r="BA125" s="144"/>
      <c r="BB125" s="181"/>
      <c r="BC125" s="181"/>
      <c r="BD125" s="181"/>
      <c r="BE125" s="181"/>
      <c r="BF125" s="181"/>
      <c r="BG125" s="181"/>
      <c r="BH125" s="181"/>
      <c r="BI125" s="181"/>
      <c r="BJ125" s="181"/>
      <c r="BK125" s="181"/>
      <c r="BL125" s="181"/>
      <c r="BM125" s="181"/>
      <c r="BN125" s="181"/>
      <c r="BO125" s="181"/>
      <c r="BP125" s="181"/>
      <c r="BQ125" s="181"/>
      <c r="BR125" s="181"/>
      <c r="BS125" s="181"/>
      <c r="BT125" s="181"/>
      <c r="BU125" s="181"/>
      <c r="BV125" s="181"/>
      <c r="BW125" s="181"/>
      <c r="BX125" s="181"/>
      <c r="BY125" s="181"/>
      <c r="BZ125" s="181"/>
      <c r="CA125" s="181"/>
      <c r="CB125" s="181"/>
      <c r="CC125" s="181"/>
      <c r="CD125" s="181"/>
    </row>
    <row r="126" spans="1:82" s="5" customFormat="1" ht="45" x14ac:dyDescent="0.2">
      <c r="A126" s="129">
        <f t="shared" si="31"/>
        <v>77</v>
      </c>
      <c r="B126" s="23" t="s">
        <v>302</v>
      </c>
      <c r="C126" s="151" t="s">
        <v>124</v>
      </c>
      <c r="D126" s="130" t="s">
        <v>326</v>
      </c>
      <c r="E126" s="160" t="s">
        <v>223</v>
      </c>
      <c r="F126" s="137">
        <v>0.02</v>
      </c>
      <c r="G126" s="174"/>
      <c r="H126" s="161">
        <v>1</v>
      </c>
      <c r="I126" s="161">
        <v>1</v>
      </c>
      <c r="J126" s="161">
        <v>1</v>
      </c>
      <c r="K126" s="161">
        <v>1</v>
      </c>
      <c r="L126" s="152">
        <v>1</v>
      </c>
      <c r="M126" s="152">
        <v>1</v>
      </c>
      <c r="N126" s="131">
        <v>1</v>
      </c>
      <c r="O126" s="131"/>
      <c r="P126" s="135"/>
      <c r="Q126" s="131">
        <f t="shared" si="37"/>
        <v>0.02</v>
      </c>
      <c r="R126" s="131">
        <f t="shared" si="37"/>
        <v>0.02</v>
      </c>
      <c r="S126" s="131">
        <f t="shared" si="37"/>
        <v>0.02</v>
      </c>
      <c r="T126" s="131">
        <f t="shared" si="37"/>
        <v>0</v>
      </c>
      <c r="U126" s="10"/>
      <c r="V126" s="10"/>
      <c r="W126" s="123"/>
      <c r="X126" s="124">
        <f>SUM(Q126:T126)/4</f>
        <v>1.4999999999999999E-2</v>
      </c>
      <c r="AA126"/>
      <c r="AQ126" s="145"/>
      <c r="AR126" s="145"/>
      <c r="AS126" s="144"/>
      <c r="AT126" s="144"/>
      <c r="AU126" s="144"/>
      <c r="AV126" s="144"/>
      <c r="AW126" s="144"/>
      <c r="AX126" s="144"/>
      <c r="AY126" s="144"/>
      <c r="AZ126" s="144"/>
      <c r="BA126" s="144"/>
      <c r="BB126" s="181"/>
      <c r="BC126" s="181"/>
      <c r="BD126" s="181"/>
      <c r="BE126" s="181"/>
      <c r="BF126" s="181"/>
      <c r="BG126" s="181"/>
      <c r="BH126" s="181"/>
      <c r="BI126" s="181"/>
      <c r="BJ126" s="181"/>
      <c r="BK126" s="181"/>
      <c r="BL126" s="181"/>
      <c r="BM126" s="181"/>
      <c r="BN126" s="181"/>
      <c r="BO126" s="181"/>
      <c r="BP126" s="181"/>
      <c r="BQ126" s="181"/>
      <c r="BR126" s="181"/>
      <c r="BS126" s="181"/>
      <c r="BT126" s="181"/>
      <c r="BU126" s="181"/>
      <c r="BV126" s="181"/>
      <c r="BW126" s="181"/>
      <c r="BX126" s="181"/>
      <c r="BY126" s="181"/>
      <c r="BZ126" s="181"/>
      <c r="CA126" s="181"/>
      <c r="CB126" s="181"/>
      <c r="CC126" s="181"/>
      <c r="CD126" s="181"/>
    </row>
    <row r="127" spans="1:82" s="5" customFormat="1" ht="45" x14ac:dyDescent="0.2">
      <c r="A127" s="129">
        <f t="shared" si="31"/>
        <v>78</v>
      </c>
      <c r="B127" s="23" t="s">
        <v>303</v>
      </c>
      <c r="C127" s="151" t="s">
        <v>124</v>
      </c>
      <c r="D127" s="130" t="s">
        <v>326</v>
      </c>
      <c r="E127" s="160" t="s">
        <v>223</v>
      </c>
      <c r="F127" s="137">
        <v>0.02</v>
      </c>
      <c r="G127" s="174"/>
      <c r="H127" s="161">
        <v>1</v>
      </c>
      <c r="I127" s="161">
        <v>1</v>
      </c>
      <c r="J127" s="161">
        <v>1</v>
      </c>
      <c r="K127" s="161">
        <v>1</v>
      </c>
      <c r="L127" s="152">
        <v>1</v>
      </c>
      <c r="M127" s="152">
        <v>0.85</v>
      </c>
      <c r="N127" s="131">
        <v>0.85</v>
      </c>
      <c r="O127" s="131"/>
      <c r="P127" s="135"/>
      <c r="Q127" s="131">
        <f t="shared" si="37"/>
        <v>0.02</v>
      </c>
      <c r="R127" s="131">
        <f t="shared" si="37"/>
        <v>1.7000000000000001E-2</v>
      </c>
      <c r="S127" s="131">
        <f t="shared" si="37"/>
        <v>1.7000000000000001E-2</v>
      </c>
      <c r="T127" s="131">
        <f t="shared" si="37"/>
        <v>0</v>
      </c>
      <c r="U127" s="10"/>
      <c r="V127" s="10"/>
      <c r="W127" s="123"/>
      <c r="X127" s="124">
        <f>SUM(Q127:T127)/4</f>
        <v>1.3500000000000002E-2</v>
      </c>
      <c r="AA127"/>
      <c r="AQ127" s="145"/>
      <c r="AR127" s="145"/>
      <c r="AS127" s="144"/>
      <c r="AT127" s="144"/>
      <c r="AU127" s="144"/>
      <c r="AV127" s="144"/>
      <c r="AW127" s="144"/>
      <c r="AX127" s="144"/>
      <c r="AY127" s="144"/>
      <c r="AZ127" s="144"/>
      <c r="BA127" s="144"/>
      <c r="BB127" s="181"/>
      <c r="BC127" s="181"/>
      <c r="BD127" s="181"/>
      <c r="BE127" s="181"/>
      <c r="BF127" s="181"/>
      <c r="BG127" s="181"/>
      <c r="BH127" s="181"/>
      <c r="BI127" s="181"/>
      <c r="BJ127" s="181"/>
      <c r="BK127" s="181"/>
      <c r="BL127" s="181"/>
      <c r="BM127" s="181"/>
      <c r="BN127" s="181"/>
      <c r="BO127" s="181"/>
      <c r="BP127" s="181"/>
      <c r="BQ127" s="181"/>
      <c r="BR127" s="181"/>
      <c r="BS127" s="181"/>
      <c r="BT127" s="181"/>
      <c r="BU127" s="181"/>
      <c r="BV127" s="181"/>
      <c r="BW127" s="181"/>
      <c r="BX127" s="181"/>
      <c r="BY127" s="181"/>
      <c r="BZ127" s="181"/>
      <c r="CA127" s="181"/>
      <c r="CB127" s="181"/>
      <c r="CC127" s="181"/>
      <c r="CD127" s="181"/>
    </row>
    <row r="128" spans="1:82" s="5" customFormat="1" ht="15.75" x14ac:dyDescent="0.2">
      <c r="A128" s="129"/>
      <c r="B128" s="24" t="s">
        <v>91</v>
      </c>
      <c r="C128" s="151"/>
      <c r="D128" s="130"/>
      <c r="E128" s="130"/>
      <c r="F128" s="137"/>
      <c r="G128" s="170"/>
      <c r="H128" s="161"/>
      <c r="I128" s="161"/>
      <c r="J128" s="161"/>
      <c r="K128" s="161"/>
      <c r="L128" s="131"/>
      <c r="M128" s="131"/>
      <c r="N128" s="131"/>
      <c r="O128" s="131"/>
      <c r="P128" s="135"/>
      <c r="Q128" s="131">
        <f t="shared" si="32"/>
        <v>0</v>
      </c>
      <c r="R128" s="131">
        <f t="shared" si="33"/>
        <v>0</v>
      </c>
      <c r="S128" s="131">
        <f t="shared" si="34"/>
        <v>0</v>
      </c>
      <c r="T128" s="131">
        <f t="shared" si="35"/>
        <v>0</v>
      </c>
      <c r="U128" s="10"/>
      <c r="V128" s="10"/>
      <c r="W128" s="123"/>
      <c r="X128" s="124">
        <f t="shared" si="36"/>
        <v>0</v>
      </c>
      <c r="AA128"/>
      <c r="AQ128" s="145"/>
      <c r="AR128" s="145"/>
      <c r="AS128" s="144"/>
      <c r="AT128" s="144"/>
      <c r="AU128" s="144"/>
      <c r="AV128" s="144"/>
      <c r="AW128" s="144"/>
      <c r="AX128" s="144"/>
      <c r="AY128" s="144"/>
      <c r="AZ128" s="144"/>
      <c r="BA128" s="144"/>
      <c r="BB128" s="181"/>
      <c r="BC128" s="181"/>
      <c r="BD128" s="181"/>
      <c r="BE128" s="181"/>
      <c r="BF128" s="181"/>
      <c r="BG128" s="181"/>
      <c r="BH128" s="181"/>
      <c r="BI128" s="181"/>
      <c r="BJ128" s="181"/>
      <c r="BK128" s="181"/>
      <c r="BL128" s="181"/>
      <c r="BM128" s="181"/>
      <c r="BN128" s="181"/>
      <c r="BO128" s="181"/>
      <c r="BP128" s="181"/>
      <c r="BQ128" s="181"/>
      <c r="BR128" s="181"/>
      <c r="BS128" s="181"/>
      <c r="BT128" s="181"/>
      <c r="BU128" s="181"/>
      <c r="BV128" s="181"/>
      <c r="BW128" s="181"/>
      <c r="BX128" s="181"/>
      <c r="BY128" s="181"/>
      <c r="BZ128" s="181"/>
      <c r="CA128" s="181"/>
      <c r="CB128" s="181"/>
      <c r="CC128" s="181"/>
      <c r="CD128" s="181"/>
    </row>
    <row r="129" spans="1:82" s="5" customFormat="1" ht="45" x14ac:dyDescent="0.2">
      <c r="A129" s="129">
        <f>+A127+1</f>
        <v>79</v>
      </c>
      <c r="B129" s="23" t="s">
        <v>407</v>
      </c>
      <c r="C129" s="151" t="s">
        <v>193</v>
      </c>
      <c r="D129" s="130" t="s">
        <v>326</v>
      </c>
      <c r="E129" s="272">
        <v>41820</v>
      </c>
      <c r="F129" s="137">
        <v>0.02</v>
      </c>
      <c r="G129" s="170"/>
      <c r="H129" s="161">
        <v>0</v>
      </c>
      <c r="I129" s="161">
        <v>0.5</v>
      </c>
      <c r="J129" s="161">
        <v>0.7</v>
      </c>
      <c r="K129" s="161">
        <v>1</v>
      </c>
      <c r="L129" s="152">
        <v>0</v>
      </c>
      <c r="M129" s="152">
        <v>0.1</v>
      </c>
      <c r="N129" s="274">
        <v>0.2</v>
      </c>
      <c r="O129" s="274"/>
      <c r="P129" s="135"/>
      <c r="Q129" s="131">
        <f t="shared" si="32"/>
        <v>0.02</v>
      </c>
      <c r="R129" s="131">
        <f t="shared" si="33"/>
        <v>4.0000000000000001E-3</v>
      </c>
      <c r="S129" s="131">
        <f t="shared" si="34"/>
        <v>5.7142857142857151E-3</v>
      </c>
      <c r="T129" s="131">
        <f t="shared" si="35"/>
        <v>0</v>
      </c>
      <c r="U129" s="10"/>
      <c r="V129" s="10"/>
      <c r="W129" s="123"/>
      <c r="X129" s="124">
        <f t="shared" si="36"/>
        <v>7.4285714285714285E-3</v>
      </c>
      <c r="AA129"/>
      <c r="AQ129" s="145"/>
      <c r="AR129" s="145"/>
      <c r="AS129" s="144"/>
      <c r="AT129" s="144"/>
      <c r="AU129" s="144"/>
      <c r="AV129" s="144"/>
      <c r="AW129" s="144"/>
      <c r="AX129" s="144"/>
      <c r="AY129" s="144"/>
      <c r="AZ129" s="144"/>
      <c r="BA129" s="144"/>
      <c r="BB129" s="181"/>
      <c r="BC129" s="181"/>
      <c r="BD129" s="181"/>
      <c r="BE129" s="181"/>
      <c r="BF129" s="181"/>
      <c r="BG129" s="181"/>
      <c r="BH129" s="181"/>
      <c r="BI129" s="181"/>
      <c r="BJ129" s="181"/>
      <c r="BK129" s="181"/>
      <c r="BL129" s="181"/>
      <c r="BM129" s="181"/>
      <c r="BN129" s="181"/>
      <c r="BO129" s="181"/>
      <c r="BP129" s="181"/>
      <c r="BQ129" s="181"/>
      <c r="BR129" s="181"/>
      <c r="BS129" s="181"/>
      <c r="BT129" s="181"/>
      <c r="BU129" s="181"/>
      <c r="BV129" s="181"/>
      <c r="BW129" s="181"/>
      <c r="BX129" s="181"/>
      <c r="BY129" s="181"/>
      <c r="BZ129" s="181"/>
      <c r="CA129" s="181"/>
      <c r="CB129" s="181"/>
      <c r="CC129" s="181"/>
      <c r="CD129" s="181"/>
    </row>
    <row r="130" spans="1:82" s="5" customFormat="1" ht="45" x14ac:dyDescent="0.2">
      <c r="A130" s="129">
        <f>+A129+1</f>
        <v>80</v>
      </c>
      <c r="B130" s="23" t="s">
        <v>374</v>
      </c>
      <c r="C130" s="151" t="s">
        <v>127</v>
      </c>
      <c r="D130" s="151" t="s">
        <v>326</v>
      </c>
      <c r="E130" s="272">
        <v>41820</v>
      </c>
      <c r="F130" s="137">
        <v>0.02</v>
      </c>
      <c r="G130" s="170"/>
      <c r="H130" s="161">
        <v>0</v>
      </c>
      <c r="I130" s="161">
        <v>0.5</v>
      </c>
      <c r="J130" s="161">
        <v>0.7</v>
      </c>
      <c r="K130" s="161">
        <v>1</v>
      </c>
      <c r="L130" s="152">
        <v>0</v>
      </c>
      <c r="M130" s="152">
        <v>0</v>
      </c>
      <c r="N130" s="274">
        <v>0.1</v>
      </c>
      <c r="O130" s="274"/>
      <c r="P130" s="135"/>
      <c r="Q130" s="131">
        <f t="shared" si="32"/>
        <v>0.02</v>
      </c>
      <c r="R130" s="131">
        <f t="shared" si="33"/>
        <v>0</v>
      </c>
      <c r="S130" s="131">
        <f t="shared" si="34"/>
        <v>2.8571428571428576E-3</v>
      </c>
      <c r="T130" s="131"/>
      <c r="U130" s="10"/>
      <c r="V130" s="10"/>
      <c r="W130" s="123"/>
      <c r="X130" s="124"/>
      <c r="AA130"/>
      <c r="AQ130" s="145"/>
      <c r="AR130" s="145"/>
      <c r="AS130" s="144"/>
      <c r="AT130" s="144"/>
      <c r="AU130" s="144"/>
      <c r="AV130" s="144"/>
      <c r="AW130" s="144"/>
      <c r="AX130" s="144"/>
      <c r="AY130" s="144"/>
      <c r="AZ130" s="144"/>
      <c r="BA130" s="144"/>
      <c r="BB130" s="181"/>
      <c r="BC130" s="181"/>
      <c r="BD130" s="181"/>
      <c r="BE130" s="181"/>
      <c r="BF130" s="181"/>
      <c r="BG130" s="181"/>
      <c r="BH130" s="181"/>
      <c r="BI130" s="181"/>
      <c r="BJ130" s="181"/>
      <c r="BK130" s="181"/>
      <c r="BL130" s="181"/>
      <c r="BM130" s="181"/>
      <c r="BN130" s="181"/>
      <c r="BO130" s="181"/>
      <c r="BP130" s="181"/>
      <c r="BQ130" s="181"/>
      <c r="BR130" s="181"/>
      <c r="BS130" s="181"/>
      <c r="BT130" s="181"/>
      <c r="BU130" s="181"/>
      <c r="BV130" s="181"/>
      <c r="BW130" s="181"/>
      <c r="BX130" s="181"/>
      <c r="BY130" s="181"/>
      <c r="BZ130" s="181"/>
      <c r="CA130" s="181"/>
      <c r="CB130" s="181"/>
      <c r="CC130" s="181"/>
      <c r="CD130" s="181"/>
    </row>
    <row r="131" spans="1:82" s="181" customFormat="1" ht="45" x14ac:dyDescent="0.2">
      <c r="A131" s="129">
        <f t="shared" ref="A131:A136" si="38">+A130+1</f>
        <v>81</v>
      </c>
      <c r="B131" s="23" t="s">
        <v>408</v>
      </c>
      <c r="C131" s="151" t="s">
        <v>129</v>
      </c>
      <c r="D131" s="130" t="s">
        <v>326</v>
      </c>
      <c r="E131" s="130"/>
      <c r="F131" s="137"/>
      <c r="G131" s="170"/>
      <c r="H131" s="161">
        <v>0</v>
      </c>
      <c r="I131" s="161">
        <v>0.5</v>
      </c>
      <c r="J131" s="161">
        <v>0.7</v>
      </c>
      <c r="K131" s="161">
        <v>1</v>
      </c>
      <c r="L131" s="263">
        <v>0.1</v>
      </c>
      <c r="M131" s="263">
        <v>0.2</v>
      </c>
      <c r="N131" s="263">
        <v>0.25</v>
      </c>
      <c r="O131" s="264"/>
      <c r="P131" s="265"/>
      <c r="Q131" s="264"/>
      <c r="R131" s="264"/>
      <c r="S131" s="264"/>
      <c r="T131" s="264"/>
      <c r="U131" s="224"/>
      <c r="V131" s="224"/>
      <c r="W131" s="266"/>
      <c r="X131" s="267"/>
    </row>
    <row r="132" spans="1:82" s="5" customFormat="1" ht="45" x14ac:dyDescent="0.2">
      <c r="A132" s="129">
        <f t="shared" si="38"/>
        <v>82</v>
      </c>
      <c r="B132" s="23" t="s">
        <v>413</v>
      </c>
      <c r="C132" s="151" t="s">
        <v>76</v>
      </c>
      <c r="D132" s="130" t="s">
        <v>326</v>
      </c>
      <c r="E132" s="272"/>
      <c r="F132" s="137"/>
      <c r="G132" s="170"/>
      <c r="H132" s="161">
        <v>0</v>
      </c>
      <c r="I132" s="161">
        <v>0.5</v>
      </c>
      <c r="J132" s="161">
        <v>0.7</v>
      </c>
      <c r="K132" s="161">
        <v>1</v>
      </c>
      <c r="L132" s="152">
        <v>0</v>
      </c>
      <c r="M132" s="152">
        <v>0</v>
      </c>
      <c r="N132" s="274">
        <v>0</v>
      </c>
      <c r="O132" s="274"/>
      <c r="P132" s="135"/>
      <c r="Q132" s="131"/>
      <c r="R132" s="131"/>
      <c r="S132" s="131"/>
      <c r="T132" s="131"/>
      <c r="U132" s="10"/>
      <c r="V132" s="10"/>
      <c r="W132" s="123"/>
      <c r="X132" s="124"/>
      <c r="AA132"/>
      <c r="AQ132" s="145"/>
      <c r="AR132" s="145"/>
      <c r="AS132" s="144"/>
      <c r="AT132" s="144"/>
      <c r="AU132" s="144"/>
      <c r="AV132" s="144"/>
      <c r="AW132" s="144"/>
      <c r="AX132" s="144"/>
      <c r="AY132" s="144"/>
      <c r="AZ132" s="144"/>
      <c r="BA132" s="144"/>
      <c r="BB132" s="181"/>
      <c r="BC132" s="181"/>
      <c r="BD132" s="181"/>
      <c r="BE132" s="181"/>
      <c r="BF132" s="181"/>
      <c r="BG132" s="181"/>
      <c r="BH132" s="181"/>
      <c r="BI132" s="181"/>
      <c r="BJ132" s="181"/>
      <c r="BK132" s="181"/>
      <c r="BL132" s="181"/>
      <c r="BM132" s="181"/>
      <c r="BN132" s="181"/>
      <c r="BO132" s="181"/>
      <c r="BP132" s="181"/>
      <c r="BQ132" s="181"/>
      <c r="BR132" s="181"/>
      <c r="BS132" s="181"/>
      <c r="BT132" s="181"/>
      <c r="BU132" s="181"/>
      <c r="BV132" s="181"/>
      <c r="BW132" s="181"/>
      <c r="BX132" s="181"/>
      <c r="BY132" s="181"/>
      <c r="BZ132" s="181"/>
      <c r="CA132" s="181"/>
      <c r="CB132" s="181"/>
      <c r="CC132" s="181"/>
      <c r="CD132" s="181"/>
    </row>
    <row r="133" spans="1:82" s="5" customFormat="1" ht="45" x14ac:dyDescent="0.2">
      <c r="A133" s="129">
        <f t="shared" si="38"/>
        <v>83</v>
      </c>
      <c r="B133" s="23" t="s">
        <v>414</v>
      </c>
      <c r="C133" s="151" t="s">
        <v>192</v>
      </c>
      <c r="D133" s="130" t="s">
        <v>326</v>
      </c>
      <c r="E133" s="272"/>
      <c r="F133" s="137"/>
      <c r="G133" s="170"/>
      <c r="H133" s="161">
        <v>0</v>
      </c>
      <c r="I133" s="161">
        <v>0.5</v>
      </c>
      <c r="J133" s="161">
        <v>0.7</v>
      </c>
      <c r="K133" s="161">
        <v>1</v>
      </c>
      <c r="L133" s="152">
        <v>0</v>
      </c>
      <c r="M133" s="152">
        <v>0</v>
      </c>
      <c r="N133" s="274">
        <v>0</v>
      </c>
      <c r="O133" s="274"/>
      <c r="P133" s="135"/>
      <c r="Q133" s="131"/>
      <c r="R133" s="131"/>
      <c r="S133" s="131"/>
      <c r="T133" s="131"/>
      <c r="U133" s="10"/>
      <c r="V133" s="10"/>
      <c r="W133" s="123"/>
      <c r="X133" s="124"/>
      <c r="AA133"/>
      <c r="AQ133" s="145"/>
      <c r="AR133" s="145"/>
      <c r="AS133" s="144"/>
      <c r="AT133" s="144"/>
      <c r="AU133" s="144"/>
      <c r="AV133" s="144"/>
      <c r="AW133" s="144"/>
      <c r="AX133" s="144"/>
      <c r="AY133" s="144"/>
      <c r="AZ133" s="144"/>
      <c r="BA133" s="144"/>
      <c r="BB133" s="181"/>
      <c r="BC133" s="181"/>
      <c r="BD133" s="181"/>
      <c r="BE133" s="181"/>
      <c r="BF133" s="181"/>
      <c r="BG133" s="181"/>
      <c r="BH133" s="181"/>
      <c r="BI133" s="181"/>
      <c r="BJ133" s="181"/>
      <c r="BK133" s="181"/>
      <c r="BL133" s="181"/>
      <c r="BM133" s="181"/>
      <c r="BN133" s="181"/>
      <c r="BO133" s="181"/>
      <c r="BP133" s="181"/>
      <c r="BQ133" s="181"/>
      <c r="BR133" s="181"/>
      <c r="BS133" s="181"/>
      <c r="BT133" s="181"/>
      <c r="BU133" s="181"/>
      <c r="BV133" s="181"/>
      <c r="BW133" s="181"/>
      <c r="BX133" s="181"/>
      <c r="BY133" s="181"/>
      <c r="BZ133" s="181"/>
      <c r="CA133" s="181"/>
      <c r="CB133" s="181"/>
      <c r="CC133" s="181"/>
      <c r="CD133" s="181"/>
    </row>
    <row r="134" spans="1:82" s="5" customFormat="1" ht="45" x14ac:dyDescent="0.2">
      <c r="A134" s="129">
        <f t="shared" si="38"/>
        <v>84</v>
      </c>
      <c r="B134" s="23" t="s">
        <v>415</v>
      </c>
      <c r="C134" s="151" t="s">
        <v>128</v>
      </c>
      <c r="D134" s="130" t="s">
        <v>326</v>
      </c>
      <c r="E134" s="272"/>
      <c r="F134" s="137"/>
      <c r="G134" s="170"/>
      <c r="H134" s="161">
        <v>0</v>
      </c>
      <c r="I134" s="161">
        <v>0.5</v>
      </c>
      <c r="J134" s="161">
        <v>0.7</v>
      </c>
      <c r="K134" s="161">
        <v>1</v>
      </c>
      <c r="L134" s="152">
        <v>0</v>
      </c>
      <c r="M134" s="152">
        <v>0</v>
      </c>
      <c r="N134" s="274">
        <v>0</v>
      </c>
      <c r="O134" s="274"/>
      <c r="P134" s="135"/>
      <c r="Q134" s="131"/>
      <c r="R134" s="131"/>
      <c r="S134" s="131"/>
      <c r="T134" s="131"/>
      <c r="U134" s="10"/>
      <c r="V134" s="10"/>
      <c r="W134" s="123"/>
      <c r="X134" s="124"/>
      <c r="AA134"/>
      <c r="AQ134" s="145"/>
      <c r="AR134" s="145"/>
      <c r="AS134" s="144"/>
      <c r="AT134" s="144"/>
      <c r="AU134" s="144"/>
      <c r="AV134" s="144"/>
      <c r="AW134" s="144"/>
      <c r="AX134" s="144"/>
      <c r="AY134" s="144"/>
      <c r="AZ134" s="144"/>
      <c r="BA134" s="144"/>
      <c r="BB134" s="181"/>
      <c r="BC134" s="181"/>
      <c r="BD134" s="181"/>
      <c r="BE134" s="181"/>
      <c r="BF134" s="181"/>
      <c r="BG134" s="181"/>
      <c r="BH134" s="181"/>
      <c r="BI134" s="181"/>
      <c r="BJ134" s="181"/>
      <c r="BK134" s="181"/>
      <c r="BL134" s="181"/>
      <c r="BM134" s="181"/>
      <c r="BN134" s="181"/>
      <c r="BO134" s="181"/>
      <c r="BP134" s="181"/>
      <c r="BQ134" s="181"/>
      <c r="BR134" s="181"/>
      <c r="BS134" s="181"/>
      <c r="BT134" s="181"/>
      <c r="BU134" s="181"/>
      <c r="BV134" s="181"/>
      <c r="BW134" s="181"/>
      <c r="BX134" s="181"/>
      <c r="BY134" s="181"/>
      <c r="BZ134" s="181"/>
      <c r="CA134" s="181"/>
      <c r="CB134" s="181"/>
      <c r="CC134" s="181"/>
      <c r="CD134" s="181"/>
    </row>
    <row r="135" spans="1:82" s="5" customFormat="1" ht="31.5" x14ac:dyDescent="0.2">
      <c r="A135" s="129">
        <f t="shared" si="38"/>
        <v>85</v>
      </c>
      <c r="B135" s="138" t="s">
        <v>180</v>
      </c>
      <c r="C135" s="151"/>
      <c r="D135" s="151"/>
      <c r="E135" s="272"/>
      <c r="F135" s="137"/>
      <c r="G135" s="170"/>
      <c r="H135" s="161"/>
      <c r="I135" s="161"/>
      <c r="J135" s="161"/>
      <c r="K135" s="161"/>
      <c r="L135" s="152"/>
      <c r="M135" s="152"/>
      <c r="N135" s="131"/>
      <c r="O135" s="131"/>
      <c r="P135" s="135"/>
      <c r="Q135" s="131">
        <f t="shared" si="32"/>
        <v>0</v>
      </c>
      <c r="R135" s="131">
        <f t="shared" si="33"/>
        <v>0</v>
      </c>
      <c r="S135" s="131">
        <f t="shared" si="34"/>
        <v>0</v>
      </c>
      <c r="T135" s="131">
        <f t="shared" si="35"/>
        <v>0</v>
      </c>
      <c r="U135" s="10"/>
      <c r="V135" s="10"/>
      <c r="W135" s="123"/>
      <c r="X135" s="124">
        <f t="shared" si="36"/>
        <v>0</v>
      </c>
      <c r="AA135"/>
      <c r="AQ135" s="145"/>
      <c r="AR135" s="145"/>
      <c r="AS135" s="144"/>
      <c r="AT135" s="144"/>
      <c r="AU135" s="144"/>
      <c r="AV135" s="144"/>
      <c r="AW135" s="144"/>
      <c r="AX135" s="144"/>
      <c r="AY135" s="144"/>
      <c r="AZ135" s="144"/>
      <c r="BA135" s="144"/>
      <c r="BB135" s="181"/>
      <c r="BC135" s="181"/>
      <c r="BD135" s="181"/>
      <c r="BE135" s="181"/>
      <c r="BF135" s="181"/>
      <c r="BG135" s="181"/>
      <c r="BH135" s="181"/>
      <c r="BI135" s="181"/>
      <c r="BJ135" s="181"/>
      <c r="BK135" s="181"/>
      <c r="BL135" s="181"/>
      <c r="BM135" s="181"/>
      <c r="BN135" s="181"/>
      <c r="BO135" s="181"/>
      <c r="BP135" s="181"/>
      <c r="BQ135" s="181"/>
      <c r="BR135" s="181"/>
      <c r="BS135" s="181"/>
      <c r="BT135" s="181"/>
      <c r="BU135" s="181"/>
      <c r="BV135" s="181"/>
      <c r="BW135" s="181"/>
      <c r="BX135" s="181"/>
      <c r="BY135" s="181"/>
      <c r="BZ135" s="181"/>
      <c r="CA135" s="181"/>
      <c r="CB135" s="181"/>
      <c r="CC135" s="181"/>
      <c r="CD135" s="181"/>
    </row>
    <row r="136" spans="1:82" s="5" customFormat="1" ht="45" x14ac:dyDescent="0.2">
      <c r="A136" s="129">
        <f t="shared" si="38"/>
        <v>86</v>
      </c>
      <c r="B136" s="294" t="s">
        <v>304</v>
      </c>
      <c r="C136" s="151" t="s">
        <v>189</v>
      </c>
      <c r="D136" s="130" t="s">
        <v>326</v>
      </c>
      <c r="E136" s="158" t="s">
        <v>223</v>
      </c>
      <c r="F136" s="137">
        <v>0.05</v>
      </c>
      <c r="G136" s="170"/>
      <c r="H136" s="161">
        <v>1</v>
      </c>
      <c r="I136" s="161">
        <v>1</v>
      </c>
      <c r="J136" s="161">
        <v>1</v>
      </c>
      <c r="K136" s="161">
        <v>1</v>
      </c>
      <c r="L136" s="152">
        <v>1</v>
      </c>
      <c r="M136" s="152">
        <v>0.9</v>
      </c>
      <c r="N136" s="152">
        <v>0.8</v>
      </c>
      <c r="O136" s="131"/>
      <c r="P136" s="135"/>
      <c r="Q136" s="131">
        <f t="shared" si="32"/>
        <v>0.05</v>
      </c>
      <c r="R136" s="131">
        <f t="shared" si="33"/>
        <v>4.5000000000000005E-2</v>
      </c>
      <c r="S136" s="131">
        <f t="shared" si="34"/>
        <v>4.0000000000000008E-2</v>
      </c>
      <c r="T136" s="131">
        <f t="shared" si="35"/>
        <v>0</v>
      </c>
      <c r="U136" s="10"/>
      <c r="V136" s="10"/>
      <c r="W136" s="123"/>
      <c r="X136" s="124">
        <f t="shared" si="36"/>
        <v>3.3750000000000002E-2</v>
      </c>
      <c r="AA136"/>
      <c r="AQ136" s="145"/>
      <c r="AR136" s="145"/>
      <c r="AS136" s="144"/>
      <c r="AT136" s="144"/>
      <c r="AU136" s="144"/>
      <c r="AV136" s="144"/>
      <c r="AW136" s="144"/>
      <c r="AX136" s="144"/>
      <c r="AY136" s="144"/>
      <c r="AZ136" s="144"/>
      <c r="BA136" s="144"/>
      <c r="BB136" s="181"/>
      <c r="BC136" s="181"/>
      <c r="BD136" s="181"/>
      <c r="BE136" s="181"/>
      <c r="BF136" s="181"/>
      <c r="BG136" s="181"/>
      <c r="BH136" s="181"/>
      <c r="BI136" s="181"/>
      <c r="BJ136" s="181"/>
      <c r="BK136" s="181"/>
      <c r="BL136" s="181"/>
      <c r="BM136" s="181"/>
      <c r="BN136" s="181"/>
      <c r="BO136" s="181"/>
      <c r="BP136" s="181"/>
      <c r="BQ136" s="181"/>
      <c r="BR136" s="181"/>
      <c r="BS136" s="181"/>
      <c r="BT136" s="181"/>
      <c r="BU136" s="181"/>
      <c r="BV136" s="181"/>
      <c r="BW136" s="181"/>
      <c r="BX136" s="181"/>
      <c r="BY136" s="181"/>
      <c r="BZ136" s="181"/>
      <c r="CA136" s="181"/>
      <c r="CB136" s="181"/>
      <c r="CC136" s="181"/>
      <c r="CD136" s="181"/>
    </row>
    <row r="137" spans="1:82" s="5" customFormat="1" ht="45" x14ac:dyDescent="0.2">
      <c r="A137" s="129">
        <f t="shared" si="31"/>
        <v>87</v>
      </c>
      <c r="B137" s="23" t="s">
        <v>305</v>
      </c>
      <c r="C137" s="151" t="s">
        <v>189</v>
      </c>
      <c r="D137" s="130" t="s">
        <v>326</v>
      </c>
      <c r="E137" s="160" t="s">
        <v>223</v>
      </c>
      <c r="F137" s="137">
        <v>0.05</v>
      </c>
      <c r="G137" s="176"/>
      <c r="H137" s="161">
        <v>1</v>
      </c>
      <c r="I137" s="161">
        <v>1</v>
      </c>
      <c r="J137" s="161">
        <v>1</v>
      </c>
      <c r="K137" s="161">
        <v>1</v>
      </c>
      <c r="L137" s="152">
        <v>1</v>
      </c>
      <c r="M137" s="152">
        <v>1</v>
      </c>
      <c r="N137" s="152">
        <v>1</v>
      </c>
      <c r="O137" s="131"/>
      <c r="P137" s="135"/>
      <c r="Q137" s="131">
        <f t="shared" si="32"/>
        <v>0.05</v>
      </c>
      <c r="R137" s="131">
        <f t="shared" si="33"/>
        <v>0.05</v>
      </c>
      <c r="S137" s="131">
        <f t="shared" si="34"/>
        <v>0.05</v>
      </c>
      <c r="T137" s="131">
        <f t="shared" si="35"/>
        <v>0</v>
      </c>
      <c r="U137" s="10"/>
      <c r="V137" s="10"/>
      <c r="W137" s="123"/>
      <c r="X137" s="124">
        <f t="shared" si="36"/>
        <v>3.7500000000000006E-2</v>
      </c>
      <c r="AA137"/>
      <c r="AQ137" s="145"/>
      <c r="AR137" s="145"/>
      <c r="AS137" s="144"/>
      <c r="AT137" s="144"/>
      <c r="AU137" s="144"/>
      <c r="AV137" s="144"/>
      <c r="AW137" s="144"/>
      <c r="AX137" s="144"/>
      <c r="AY137" s="144"/>
      <c r="AZ137" s="144"/>
      <c r="BA137" s="144"/>
      <c r="BB137" s="181"/>
      <c r="BC137" s="181"/>
      <c r="BD137" s="181"/>
      <c r="BE137" s="181"/>
      <c r="BF137" s="181"/>
      <c r="BG137" s="181"/>
      <c r="BH137" s="181"/>
      <c r="BI137" s="181"/>
      <c r="BJ137" s="181"/>
      <c r="BK137" s="181"/>
      <c r="BL137" s="181"/>
      <c r="BM137" s="181"/>
      <c r="BN137" s="181"/>
      <c r="BO137" s="181"/>
      <c r="BP137" s="181"/>
      <c r="BQ137" s="181"/>
      <c r="BR137" s="181"/>
      <c r="BS137" s="181"/>
      <c r="BT137" s="181"/>
      <c r="BU137" s="181"/>
      <c r="BV137" s="181"/>
      <c r="BW137" s="181"/>
      <c r="BX137" s="181"/>
      <c r="BY137" s="181"/>
      <c r="BZ137" s="181"/>
      <c r="CA137" s="181"/>
      <c r="CB137" s="181"/>
      <c r="CC137" s="181"/>
      <c r="CD137" s="181"/>
    </row>
    <row r="138" spans="1:82" s="5" customFormat="1" ht="15.75" x14ac:dyDescent="0.2">
      <c r="A138" s="129"/>
      <c r="B138" s="24" t="s">
        <v>306</v>
      </c>
      <c r="C138" s="151"/>
      <c r="D138" s="130"/>
      <c r="E138" s="130"/>
      <c r="F138" s="137"/>
      <c r="G138" s="170"/>
      <c r="H138" s="161"/>
      <c r="I138" s="161"/>
      <c r="J138" s="161"/>
      <c r="K138" s="161"/>
      <c r="L138" s="131"/>
      <c r="M138" s="131"/>
      <c r="N138" s="131"/>
      <c r="O138" s="131"/>
      <c r="P138" s="135"/>
      <c r="Q138" s="131">
        <f t="shared" si="32"/>
        <v>0</v>
      </c>
      <c r="R138" s="131">
        <f t="shared" si="33"/>
        <v>0</v>
      </c>
      <c r="S138" s="131">
        <f t="shared" si="34"/>
        <v>0</v>
      </c>
      <c r="T138" s="131">
        <f t="shared" si="35"/>
        <v>0</v>
      </c>
      <c r="U138" s="10"/>
      <c r="V138" s="10"/>
      <c r="W138" s="123"/>
      <c r="X138" s="124">
        <f t="shared" si="36"/>
        <v>0</v>
      </c>
      <c r="AA138"/>
      <c r="AQ138" s="145"/>
      <c r="AR138" s="145"/>
      <c r="AS138" s="144"/>
      <c r="AT138" s="144"/>
      <c r="AU138" s="144"/>
      <c r="AV138" s="144"/>
      <c r="AW138" s="144"/>
      <c r="AX138" s="144"/>
      <c r="AY138" s="144"/>
      <c r="AZ138" s="144"/>
      <c r="BA138" s="144"/>
      <c r="BB138" s="181"/>
      <c r="BC138" s="181"/>
      <c r="BD138" s="181"/>
      <c r="BE138" s="181"/>
      <c r="BF138" s="181"/>
      <c r="BG138" s="181"/>
      <c r="BH138" s="181"/>
      <c r="BI138" s="181"/>
      <c r="BJ138" s="181"/>
      <c r="BK138" s="181"/>
      <c r="BL138" s="181"/>
      <c r="BM138" s="181"/>
      <c r="BN138" s="181"/>
      <c r="BO138" s="181"/>
      <c r="BP138" s="181"/>
      <c r="BQ138" s="181"/>
      <c r="BR138" s="181"/>
      <c r="BS138" s="181"/>
      <c r="BT138" s="181"/>
      <c r="BU138" s="181"/>
      <c r="BV138" s="181"/>
      <c r="BW138" s="181"/>
      <c r="BX138" s="181"/>
      <c r="BY138" s="181"/>
      <c r="BZ138" s="181"/>
      <c r="CA138" s="181"/>
      <c r="CB138" s="181"/>
      <c r="CC138" s="181"/>
      <c r="CD138" s="181"/>
    </row>
    <row r="139" spans="1:82" s="5" customFormat="1" ht="45" x14ac:dyDescent="0.2">
      <c r="A139" s="129">
        <f>+A137+1</f>
        <v>88</v>
      </c>
      <c r="B139" s="294" t="s">
        <v>320</v>
      </c>
      <c r="C139" s="151" t="s">
        <v>128</v>
      </c>
      <c r="D139" s="130" t="s">
        <v>326</v>
      </c>
      <c r="E139" s="158" t="s">
        <v>223</v>
      </c>
      <c r="F139" s="137">
        <v>0.02</v>
      </c>
      <c r="G139" s="170"/>
      <c r="H139" s="161">
        <v>1</v>
      </c>
      <c r="I139" s="161">
        <v>1</v>
      </c>
      <c r="J139" s="161">
        <v>1</v>
      </c>
      <c r="K139" s="161">
        <v>1</v>
      </c>
      <c r="L139" s="152">
        <v>1</v>
      </c>
      <c r="M139" s="152">
        <v>1</v>
      </c>
      <c r="N139" s="152">
        <v>1</v>
      </c>
      <c r="O139" s="131"/>
      <c r="P139" s="135"/>
      <c r="Q139" s="131">
        <f t="shared" si="32"/>
        <v>0.02</v>
      </c>
      <c r="R139" s="131">
        <f t="shared" si="33"/>
        <v>0.02</v>
      </c>
      <c r="S139" s="131">
        <f t="shared" si="34"/>
        <v>0.02</v>
      </c>
      <c r="T139" s="131">
        <f t="shared" si="35"/>
        <v>0</v>
      </c>
      <c r="U139" s="10"/>
      <c r="V139" s="10"/>
      <c r="W139" s="123"/>
      <c r="X139" s="124">
        <f t="shared" si="36"/>
        <v>1.4999999999999999E-2</v>
      </c>
      <c r="AA139"/>
      <c r="AQ139" s="145"/>
      <c r="AR139" s="145"/>
      <c r="AS139" s="144"/>
      <c r="AT139" s="144"/>
      <c r="AU139" s="144"/>
      <c r="AV139" s="144"/>
      <c r="AW139" s="144"/>
      <c r="AX139" s="144"/>
      <c r="AY139" s="144"/>
      <c r="AZ139" s="144"/>
      <c r="BA139" s="144"/>
      <c r="BB139" s="181"/>
      <c r="BC139" s="181"/>
      <c r="BD139" s="181"/>
      <c r="BE139" s="181"/>
      <c r="BF139" s="181"/>
      <c r="BG139" s="181"/>
      <c r="BH139" s="181"/>
      <c r="BI139" s="181"/>
      <c r="BJ139" s="181"/>
      <c r="BK139" s="181"/>
      <c r="BL139" s="181"/>
      <c r="BM139" s="181"/>
      <c r="BN139" s="181"/>
      <c r="BO139" s="181"/>
      <c r="BP139" s="181"/>
      <c r="BQ139" s="181"/>
      <c r="BR139" s="181"/>
      <c r="BS139" s="181"/>
      <c r="BT139" s="181"/>
      <c r="BU139" s="181"/>
      <c r="BV139" s="181"/>
      <c r="BW139" s="181"/>
      <c r="BX139" s="181"/>
      <c r="BY139" s="181"/>
      <c r="BZ139" s="181"/>
      <c r="CA139" s="181"/>
      <c r="CB139" s="181"/>
      <c r="CC139" s="181"/>
      <c r="CD139" s="181"/>
    </row>
    <row r="140" spans="1:82" s="5" customFormat="1" ht="15.75" x14ac:dyDescent="0.2">
      <c r="A140" s="129"/>
      <c r="B140" s="24" t="s">
        <v>172</v>
      </c>
      <c r="C140" s="151"/>
      <c r="D140" s="130"/>
      <c r="E140" s="130"/>
      <c r="F140" s="137"/>
      <c r="G140" s="170"/>
      <c r="H140" s="161"/>
      <c r="I140" s="161"/>
      <c r="J140" s="161"/>
      <c r="K140" s="161"/>
      <c r="L140" s="131"/>
      <c r="M140" s="131"/>
      <c r="N140" s="131"/>
      <c r="O140" s="131"/>
      <c r="P140" s="135"/>
      <c r="Q140" s="131">
        <f t="shared" ref="Q140:Q154" si="39">IF(H140=0,$F140,IF((L140/H140*$F140)&gt;$F140,$F140,L140/H140*$F140))</f>
        <v>0</v>
      </c>
      <c r="R140" s="131">
        <f t="shared" ref="R140:R154" si="40">IF(I140=0,$F140,IF((M140/I140*$F140)&gt;$F140,$F140,M140/I140*$F140))</f>
        <v>0</v>
      </c>
      <c r="S140" s="131">
        <f t="shared" ref="S140:S154" si="41">IF(J140=0,$F140,IF((N140/J140*$F140)&gt;$F140,$F140,N140/J140*$F140))</f>
        <v>0</v>
      </c>
      <c r="T140" s="131">
        <f t="shared" ref="T140:T154" si="42">IF(K140=0,$F140,IF((O140/K140*$F140)&gt;$F140,$F140,O140/K140*$F140))</f>
        <v>0</v>
      </c>
      <c r="U140" s="10"/>
      <c r="V140" s="10"/>
      <c r="W140" s="123"/>
      <c r="X140" s="124">
        <f t="shared" ref="X140:X154" si="43">SUM(Q140:T140)/4</f>
        <v>0</v>
      </c>
      <c r="AA140"/>
      <c r="AQ140" s="145"/>
      <c r="AR140" s="145"/>
      <c r="AS140" s="144"/>
      <c r="AT140" s="144"/>
      <c r="AU140" s="144"/>
      <c r="AV140" s="144"/>
      <c r="AW140" s="144"/>
      <c r="AX140" s="144"/>
      <c r="AY140" s="144"/>
      <c r="AZ140" s="144"/>
      <c r="BA140" s="144"/>
      <c r="BB140" s="181"/>
      <c r="BC140" s="181"/>
      <c r="BD140" s="181"/>
      <c r="BE140" s="181"/>
      <c r="BF140" s="181"/>
      <c r="BG140" s="181"/>
      <c r="BH140" s="181"/>
      <c r="BI140" s="181"/>
      <c r="BJ140" s="181"/>
      <c r="BK140" s="181"/>
      <c r="BL140" s="181"/>
      <c r="BM140" s="181"/>
      <c r="BN140" s="181"/>
      <c r="BO140" s="181"/>
      <c r="BP140" s="181"/>
      <c r="BQ140" s="181"/>
      <c r="BR140" s="181"/>
      <c r="BS140" s="181"/>
      <c r="BT140" s="181"/>
      <c r="BU140" s="181"/>
      <c r="BV140" s="181"/>
      <c r="BW140" s="181"/>
      <c r="BX140" s="181"/>
      <c r="BY140" s="181"/>
      <c r="BZ140" s="181"/>
      <c r="CA140" s="181"/>
      <c r="CB140" s="181"/>
      <c r="CC140" s="181"/>
      <c r="CD140" s="181"/>
    </row>
    <row r="141" spans="1:82" s="5" customFormat="1" ht="45" x14ac:dyDescent="0.2">
      <c r="A141" s="129">
        <f>+A139+1</f>
        <v>89</v>
      </c>
      <c r="B141" s="23" t="s">
        <v>173</v>
      </c>
      <c r="C141" s="151" t="s">
        <v>191</v>
      </c>
      <c r="D141" s="130" t="s">
        <v>326</v>
      </c>
      <c r="E141" s="158" t="s">
        <v>223</v>
      </c>
      <c r="F141" s="137">
        <v>0.1</v>
      </c>
      <c r="G141" s="170"/>
      <c r="H141" s="161">
        <v>1</v>
      </c>
      <c r="I141" s="161">
        <v>1</v>
      </c>
      <c r="J141" s="161">
        <v>1</v>
      </c>
      <c r="K141" s="161">
        <v>1</v>
      </c>
      <c r="L141" s="152">
        <v>1</v>
      </c>
      <c r="M141" s="152">
        <v>1</v>
      </c>
      <c r="N141" s="152">
        <v>1</v>
      </c>
      <c r="O141" s="131"/>
      <c r="P141" s="135"/>
      <c r="Q141" s="131">
        <f t="shared" si="39"/>
        <v>0.1</v>
      </c>
      <c r="R141" s="131">
        <f t="shared" si="40"/>
        <v>0.1</v>
      </c>
      <c r="S141" s="131">
        <f t="shared" si="41"/>
        <v>0.1</v>
      </c>
      <c r="T141" s="131">
        <f t="shared" si="42"/>
        <v>0</v>
      </c>
      <c r="U141" s="10"/>
      <c r="V141" s="10"/>
      <c r="W141" s="123"/>
      <c r="X141" s="124">
        <f t="shared" si="43"/>
        <v>7.5000000000000011E-2</v>
      </c>
      <c r="AA141"/>
      <c r="AQ141" s="145"/>
      <c r="AR141" s="145"/>
      <c r="AS141" s="144"/>
      <c r="AT141" s="144"/>
      <c r="AU141" s="144"/>
      <c r="AV141" s="144"/>
      <c r="AW141" s="144"/>
      <c r="AX141" s="144"/>
      <c r="AY141" s="144"/>
      <c r="AZ141" s="144"/>
      <c r="BA141" s="144"/>
      <c r="BB141" s="181"/>
      <c r="BC141" s="181"/>
      <c r="BD141" s="181"/>
      <c r="BE141" s="181"/>
      <c r="BF141" s="181"/>
      <c r="BG141" s="181"/>
      <c r="BH141" s="181"/>
      <c r="BI141" s="181"/>
      <c r="BJ141" s="181"/>
      <c r="BK141" s="181"/>
      <c r="BL141" s="181"/>
      <c r="BM141" s="181"/>
      <c r="BN141" s="181"/>
      <c r="BO141" s="181"/>
      <c r="BP141" s="181"/>
      <c r="BQ141" s="181"/>
      <c r="BR141" s="181"/>
      <c r="BS141" s="181"/>
      <c r="BT141" s="181"/>
      <c r="BU141" s="181"/>
      <c r="BV141" s="181"/>
      <c r="BW141" s="181"/>
      <c r="BX141" s="181"/>
      <c r="BY141" s="181"/>
      <c r="BZ141" s="181"/>
      <c r="CA141" s="181"/>
      <c r="CB141" s="181"/>
      <c r="CC141" s="181"/>
      <c r="CD141" s="181"/>
    </row>
    <row r="142" spans="1:82" s="5" customFormat="1" ht="45" x14ac:dyDescent="0.2">
      <c r="A142" s="129">
        <f t="shared" si="31"/>
        <v>90</v>
      </c>
      <c r="B142" s="23" t="s">
        <v>307</v>
      </c>
      <c r="C142" s="151" t="s">
        <v>191</v>
      </c>
      <c r="D142" s="130" t="s">
        <v>326</v>
      </c>
      <c r="E142" s="158" t="s">
        <v>223</v>
      </c>
      <c r="F142" s="137">
        <v>0.1</v>
      </c>
      <c r="G142" s="170"/>
      <c r="H142" s="161">
        <v>1</v>
      </c>
      <c r="I142" s="161">
        <v>1</v>
      </c>
      <c r="J142" s="161">
        <v>1</v>
      </c>
      <c r="K142" s="161">
        <v>1</v>
      </c>
      <c r="L142" s="152">
        <v>1</v>
      </c>
      <c r="M142" s="152">
        <v>0.5</v>
      </c>
      <c r="N142" s="152">
        <v>0.5</v>
      </c>
      <c r="O142" s="131"/>
      <c r="P142" s="135"/>
      <c r="Q142" s="131">
        <f t="shared" si="39"/>
        <v>0.1</v>
      </c>
      <c r="R142" s="131">
        <f t="shared" si="40"/>
        <v>0.05</v>
      </c>
      <c r="S142" s="131">
        <f t="shared" si="41"/>
        <v>0.05</v>
      </c>
      <c r="T142" s="131">
        <f t="shared" si="42"/>
        <v>0</v>
      </c>
      <c r="U142" s="10"/>
      <c r="V142" s="10"/>
      <c r="W142" s="123"/>
      <c r="X142" s="124">
        <f t="shared" si="43"/>
        <v>0.05</v>
      </c>
      <c r="AA142"/>
      <c r="AQ142" s="145"/>
      <c r="AR142" s="145"/>
      <c r="AS142" s="144"/>
      <c r="AT142" s="144"/>
      <c r="AU142" s="144"/>
      <c r="AV142" s="144"/>
      <c r="AW142" s="144"/>
      <c r="AX142" s="144"/>
      <c r="AY142" s="144"/>
      <c r="AZ142" s="144"/>
      <c r="BA142" s="144"/>
      <c r="BB142" s="181"/>
      <c r="BC142" s="181"/>
      <c r="BD142" s="181"/>
      <c r="BE142" s="181"/>
      <c r="BF142" s="181"/>
      <c r="BG142" s="181"/>
      <c r="BH142" s="181"/>
      <c r="BI142" s="181"/>
      <c r="BJ142" s="181"/>
      <c r="BK142" s="181"/>
      <c r="BL142" s="181"/>
      <c r="BM142" s="181"/>
      <c r="BN142" s="181"/>
      <c r="BO142" s="181"/>
      <c r="BP142" s="181"/>
      <c r="BQ142" s="181"/>
      <c r="BR142" s="181"/>
      <c r="BS142" s="181"/>
      <c r="BT142" s="181"/>
      <c r="BU142" s="181"/>
      <c r="BV142" s="181"/>
      <c r="BW142" s="181"/>
      <c r="BX142" s="181"/>
      <c r="BY142" s="181"/>
      <c r="BZ142" s="181"/>
      <c r="CA142" s="181"/>
      <c r="CB142" s="181"/>
      <c r="CC142" s="181"/>
      <c r="CD142" s="181"/>
    </row>
    <row r="143" spans="1:82" s="5" customFormat="1" ht="45" x14ac:dyDescent="0.2">
      <c r="A143" s="129">
        <f t="shared" si="31"/>
        <v>91</v>
      </c>
      <c r="B143" s="294" t="s">
        <v>308</v>
      </c>
      <c r="C143" s="151" t="s">
        <v>191</v>
      </c>
      <c r="D143" s="130" t="s">
        <v>326</v>
      </c>
      <c r="E143" s="158" t="s">
        <v>223</v>
      </c>
      <c r="F143" s="171">
        <v>0.08</v>
      </c>
      <c r="G143" s="170"/>
      <c r="H143" s="161">
        <v>1</v>
      </c>
      <c r="I143" s="161">
        <v>1</v>
      </c>
      <c r="J143" s="161">
        <v>1</v>
      </c>
      <c r="K143" s="161">
        <v>1</v>
      </c>
      <c r="L143" s="152">
        <v>1</v>
      </c>
      <c r="M143" s="152">
        <v>1</v>
      </c>
      <c r="N143" s="152">
        <v>1</v>
      </c>
      <c r="O143" s="131"/>
      <c r="P143" s="135"/>
      <c r="Q143" s="131">
        <f t="shared" si="39"/>
        <v>0.08</v>
      </c>
      <c r="R143" s="131">
        <f t="shared" si="40"/>
        <v>0.08</v>
      </c>
      <c r="S143" s="131">
        <f t="shared" si="41"/>
        <v>0.08</v>
      </c>
      <c r="T143" s="131">
        <f t="shared" si="42"/>
        <v>0</v>
      </c>
      <c r="U143" s="10"/>
      <c r="V143" s="10"/>
      <c r="W143" s="123"/>
      <c r="X143" s="124">
        <f t="shared" si="43"/>
        <v>0.06</v>
      </c>
      <c r="AA143"/>
      <c r="AQ143" s="145"/>
      <c r="AR143" s="145"/>
      <c r="AS143" s="144"/>
      <c r="AT143" s="144"/>
      <c r="AU143" s="144"/>
      <c r="AV143" s="144"/>
      <c r="AW143" s="144"/>
      <c r="AX143" s="144"/>
      <c r="AY143" s="144"/>
      <c r="AZ143" s="144"/>
      <c r="BA143" s="144"/>
      <c r="BB143" s="181"/>
      <c r="BC143" s="181"/>
      <c r="BD143" s="181"/>
      <c r="BE143" s="181"/>
      <c r="BF143" s="181"/>
      <c r="BG143" s="181"/>
      <c r="BH143" s="181"/>
      <c r="BI143" s="181"/>
      <c r="BJ143" s="181"/>
      <c r="BK143" s="181"/>
      <c r="BL143" s="181"/>
      <c r="BM143" s="181"/>
      <c r="BN143" s="181"/>
      <c r="BO143" s="181"/>
      <c r="BP143" s="181"/>
      <c r="BQ143" s="181"/>
      <c r="BR143" s="181"/>
      <c r="BS143" s="181"/>
      <c r="BT143" s="181"/>
      <c r="BU143" s="181"/>
      <c r="BV143" s="181"/>
      <c r="BW143" s="181"/>
      <c r="BX143" s="181"/>
      <c r="BY143" s="181"/>
      <c r="BZ143" s="181"/>
      <c r="CA143" s="181"/>
      <c r="CB143" s="181"/>
      <c r="CC143" s="181"/>
      <c r="CD143" s="181"/>
    </row>
    <row r="144" spans="1:82" s="5" customFormat="1" ht="15.75" x14ac:dyDescent="0.2">
      <c r="A144" s="129"/>
      <c r="B144" s="24" t="s">
        <v>310</v>
      </c>
      <c r="C144" s="151"/>
      <c r="D144" s="130"/>
      <c r="E144" s="130"/>
      <c r="F144" s="137"/>
      <c r="G144" s="170"/>
      <c r="H144" s="172"/>
      <c r="I144" s="172"/>
      <c r="J144" s="172"/>
      <c r="K144" s="172"/>
      <c r="L144" s="131"/>
      <c r="M144" s="131"/>
      <c r="N144" s="131"/>
      <c r="O144" s="131"/>
      <c r="P144" s="135"/>
      <c r="Q144" s="131">
        <f t="shared" si="39"/>
        <v>0</v>
      </c>
      <c r="R144" s="131">
        <f t="shared" si="40"/>
        <v>0</v>
      </c>
      <c r="S144" s="131">
        <f t="shared" si="41"/>
        <v>0</v>
      </c>
      <c r="T144" s="131">
        <f t="shared" si="42"/>
        <v>0</v>
      </c>
      <c r="U144" s="10"/>
      <c r="V144" s="10"/>
      <c r="W144" s="123"/>
      <c r="X144" s="124">
        <f t="shared" si="43"/>
        <v>0</v>
      </c>
      <c r="AA144"/>
      <c r="AQ144" s="145"/>
      <c r="AR144" s="145"/>
      <c r="AS144" s="144"/>
      <c r="AT144" s="144"/>
      <c r="AU144" s="144"/>
      <c r="AV144" s="144"/>
      <c r="AW144" s="144"/>
      <c r="AX144" s="144"/>
      <c r="AY144" s="144"/>
      <c r="AZ144" s="144"/>
      <c r="BA144" s="144"/>
      <c r="BB144" s="181"/>
      <c r="BC144" s="181"/>
      <c r="BD144" s="181"/>
      <c r="BE144" s="181"/>
      <c r="BF144" s="181"/>
      <c r="BG144" s="181"/>
      <c r="BH144" s="181"/>
      <c r="BI144" s="181"/>
      <c r="BJ144" s="181"/>
      <c r="BK144" s="181"/>
      <c r="BL144" s="181"/>
      <c r="BM144" s="181"/>
      <c r="BN144" s="181"/>
      <c r="BO144" s="181"/>
      <c r="BP144" s="181"/>
      <c r="BQ144" s="181"/>
      <c r="BR144" s="181"/>
      <c r="BS144" s="181"/>
      <c r="BT144" s="181"/>
      <c r="BU144" s="181"/>
      <c r="BV144" s="181"/>
      <c r="BW144" s="181"/>
      <c r="BX144" s="181"/>
      <c r="BY144" s="181"/>
      <c r="BZ144" s="181"/>
      <c r="CA144" s="181"/>
      <c r="CB144" s="181"/>
      <c r="CC144" s="181"/>
      <c r="CD144" s="181"/>
    </row>
    <row r="145" spans="1:82" s="5" customFormat="1" ht="45" x14ac:dyDescent="0.2">
      <c r="A145" s="129">
        <f>+A143+1</f>
        <v>92</v>
      </c>
      <c r="B145" s="23" t="s">
        <v>312</v>
      </c>
      <c r="C145" s="151" t="s">
        <v>192</v>
      </c>
      <c r="D145" s="130" t="s">
        <v>326</v>
      </c>
      <c r="E145" s="158" t="s">
        <v>239</v>
      </c>
      <c r="F145" s="137">
        <v>0.02</v>
      </c>
      <c r="G145" s="170"/>
      <c r="H145" s="161">
        <v>1</v>
      </c>
      <c r="I145" s="161">
        <v>1</v>
      </c>
      <c r="J145" s="161">
        <v>1</v>
      </c>
      <c r="K145" s="161">
        <v>1</v>
      </c>
      <c r="L145" s="152">
        <v>1</v>
      </c>
      <c r="M145" s="152">
        <v>1</v>
      </c>
      <c r="N145" s="152">
        <v>1</v>
      </c>
      <c r="O145" s="131"/>
      <c r="P145" s="135"/>
      <c r="Q145" s="131">
        <f t="shared" si="39"/>
        <v>0.02</v>
      </c>
      <c r="R145" s="131">
        <f t="shared" si="40"/>
        <v>0.02</v>
      </c>
      <c r="S145" s="131">
        <f t="shared" si="41"/>
        <v>0.02</v>
      </c>
      <c r="T145" s="131">
        <f t="shared" si="42"/>
        <v>0</v>
      </c>
      <c r="U145" s="10"/>
      <c r="V145" s="10"/>
      <c r="W145" s="123"/>
      <c r="X145" s="124">
        <f t="shared" si="43"/>
        <v>1.4999999999999999E-2</v>
      </c>
      <c r="AA145"/>
      <c r="AQ145" s="145"/>
      <c r="AR145" s="145"/>
      <c r="AS145" s="144"/>
      <c r="AT145" s="144"/>
      <c r="AU145" s="144"/>
      <c r="AV145" s="144"/>
      <c r="AW145" s="144"/>
      <c r="AX145" s="144"/>
      <c r="AY145" s="144"/>
      <c r="AZ145" s="144"/>
      <c r="BA145" s="144"/>
      <c r="BB145" s="181"/>
      <c r="BC145" s="181"/>
      <c r="BD145" s="181"/>
      <c r="BE145" s="181"/>
      <c r="BF145" s="181"/>
      <c r="BG145" s="181"/>
      <c r="BH145" s="181"/>
      <c r="BI145" s="181"/>
      <c r="BJ145" s="181"/>
      <c r="BK145" s="181"/>
      <c r="BL145" s="181"/>
      <c r="BM145" s="181"/>
      <c r="BN145" s="181"/>
      <c r="BO145" s="181"/>
      <c r="BP145" s="181"/>
      <c r="BQ145" s="181"/>
      <c r="BR145" s="181"/>
      <c r="BS145" s="181"/>
      <c r="BT145" s="181"/>
      <c r="BU145" s="181"/>
      <c r="BV145" s="181"/>
      <c r="BW145" s="181"/>
      <c r="BX145" s="181"/>
      <c r="BY145" s="181"/>
      <c r="BZ145" s="181"/>
      <c r="CA145" s="181"/>
      <c r="CB145" s="181"/>
      <c r="CC145" s="181"/>
      <c r="CD145" s="181"/>
    </row>
    <row r="146" spans="1:82" s="5" customFormat="1" ht="15.75" x14ac:dyDescent="0.2">
      <c r="A146" s="129"/>
      <c r="B146" s="24" t="s">
        <v>311</v>
      </c>
      <c r="C146" s="151"/>
      <c r="D146" s="130"/>
      <c r="E146" s="130"/>
      <c r="F146" s="137"/>
      <c r="G146" s="170"/>
      <c r="H146" s="161"/>
      <c r="I146" s="161"/>
      <c r="J146" s="161"/>
      <c r="K146" s="161"/>
      <c r="L146" s="131"/>
      <c r="M146" s="131"/>
      <c r="N146" s="131"/>
      <c r="O146" s="131"/>
      <c r="P146" s="135"/>
      <c r="Q146" s="131">
        <f t="shared" si="39"/>
        <v>0</v>
      </c>
      <c r="R146" s="131">
        <f t="shared" si="40"/>
        <v>0</v>
      </c>
      <c r="S146" s="131">
        <f t="shared" si="41"/>
        <v>0</v>
      </c>
      <c r="T146" s="131">
        <f t="shared" si="42"/>
        <v>0</v>
      </c>
      <c r="U146" s="10"/>
      <c r="V146" s="10"/>
      <c r="W146" s="123"/>
      <c r="X146" s="124">
        <f t="shared" si="43"/>
        <v>0</v>
      </c>
      <c r="AA146"/>
      <c r="AQ146" s="145"/>
      <c r="AR146" s="145"/>
      <c r="AS146" s="144"/>
      <c r="AT146" s="144"/>
      <c r="AU146" s="144"/>
      <c r="AV146" s="144"/>
      <c r="AW146" s="144"/>
      <c r="AX146" s="144"/>
      <c r="AY146" s="144"/>
      <c r="AZ146" s="144"/>
      <c r="BA146" s="144"/>
      <c r="BB146" s="181"/>
      <c r="BC146" s="181"/>
      <c r="BD146" s="181"/>
      <c r="BE146" s="181"/>
      <c r="BF146" s="181"/>
      <c r="BG146" s="181"/>
      <c r="BH146" s="181"/>
      <c r="BI146" s="181"/>
      <c r="BJ146" s="181"/>
      <c r="BK146" s="181"/>
      <c r="BL146" s="181"/>
      <c r="BM146" s="181"/>
      <c r="BN146" s="181"/>
      <c r="BO146" s="181"/>
      <c r="BP146" s="181"/>
      <c r="BQ146" s="181"/>
      <c r="BR146" s="181"/>
      <c r="BS146" s="181"/>
      <c r="BT146" s="181"/>
      <c r="BU146" s="181"/>
      <c r="BV146" s="181"/>
      <c r="BW146" s="181"/>
      <c r="BX146" s="181"/>
      <c r="BY146" s="181"/>
      <c r="BZ146" s="181"/>
      <c r="CA146" s="181"/>
      <c r="CB146" s="181"/>
      <c r="CC146" s="181"/>
      <c r="CD146" s="181"/>
    </row>
    <row r="147" spans="1:82" s="5" customFormat="1" ht="45" x14ac:dyDescent="0.2">
      <c r="A147" s="129">
        <f>+A145+1</f>
        <v>93</v>
      </c>
      <c r="B147" s="23" t="s">
        <v>309</v>
      </c>
      <c r="C147" s="151" t="s">
        <v>192</v>
      </c>
      <c r="D147" s="130" t="s">
        <v>326</v>
      </c>
      <c r="E147" s="158" t="s">
        <v>223</v>
      </c>
      <c r="F147" s="137">
        <v>0.1</v>
      </c>
      <c r="G147" s="170"/>
      <c r="H147" s="161">
        <v>1</v>
      </c>
      <c r="I147" s="161">
        <v>1</v>
      </c>
      <c r="J147" s="161">
        <v>1</v>
      </c>
      <c r="K147" s="161">
        <v>1</v>
      </c>
      <c r="L147" s="152">
        <v>0.8</v>
      </c>
      <c r="M147" s="152">
        <v>0.8</v>
      </c>
      <c r="N147" s="152">
        <v>0.8</v>
      </c>
      <c r="O147" s="131"/>
      <c r="P147" s="135"/>
      <c r="Q147" s="131">
        <f t="shared" si="39"/>
        <v>8.0000000000000016E-2</v>
      </c>
      <c r="R147" s="131">
        <f t="shared" si="40"/>
        <v>8.0000000000000016E-2</v>
      </c>
      <c r="S147" s="131">
        <f t="shared" si="41"/>
        <v>8.0000000000000016E-2</v>
      </c>
      <c r="T147" s="131">
        <f t="shared" si="42"/>
        <v>0</v>
      </c>
      <c r="U147" s="10"/>
      <c r="V147" s="10"/>
      <c r="W147" s="123"/>
      <c r="X147" s="124">
        <f t="shared" si="43"/>
        <v>6.0000000000000012E-2</v>
      </c>
      <c r="AA147"/>
      <c r="AQ147" s="145"/>
      <c r="AR147" s="145"/>
      <c r="AS147" s="144"/>
      <c r="AT147" s="144"/>
      <c r="AU147" s="144"/>
      <c r="AV147" s="144"/>
      <c r="AW147" s="144"/>
      <c r="AX147" s="144"/>
      <c r="AY147" s="144"/>
      <c r="AZ147" s="144"/>
      <c r="BA147" s="144"/>
      <c r="BB147" s="181"/>
      <c r="BC147" s="181"/>
      <c r="BD147" s="181"/>
      <c r="BE147" s="181"/>
      <c r="BF147" s="181"/>
      <c r="BG147" s="181"/>
      <c r="BH147" s="181"/>
      <c r="BI147" s="181"/>
      <c r="BJ147" s="181"/>
      <c r="BK147" s="181"/>
      <c r="BL147" s="181"/>
      <c r="BM147" s="181"/>
      <c r="BN147" s="181"/>
      <c r="BO147" s="181"/>
      <c r="BP147" s="181"/>
      <c r="BQ147" s="181"/>
      <c r="BR147" s="181"/>
      <c r="BS147" s="181"/>
      <c r="BT147" s="181"/>
      <c r="BU147" s="181"/>
      <c r="BV147" s="181"/>
      <c r="BW147" s="181"/>
      <c r="BX147" s="181"/>
      <c r="BY147" s="181"/>
      <c r="BZ147" s="181"/>
      <c r="CA147" s="181"/>
      <c r="CB147" s="181"/>
      <c r="CC147" s="181"/>
      <c r="CD147" s="181"/>
    </row>
    <row r="148" spans="1:82" s="5" customFormat="1" ht="45" x14ac:dyDescent="0.2">
      <c r="A148" s="129">
        <f t="shared" si="31"/>
        <v>94</v>
      </c>
      <c r="B148" s="23" t="s">
        <v>341</v>
      </c>
      <c r="C148" s="151" t="s">
        <v>192</v>
      </c>
      <c r="D148" s="130" t="s">
        <v>326</v>
      </c>
      <c r="E148" s="130" t="s">
        <v>223</v>
      </c>
      <c r="F148" s="137">
        <v>0.02</v>
      </c>
      <c r="G148" s="170"/>
      <c r="H148" s="161">
        <v>1</v>
      </c>
      <c r="I148" s="161">
        <v>1</v>
      </c>
      <c r="J148" s="161">
        <v>1</v>
      </c>
      <c r="K148" s="161">
        <v>1</v>
      </c>
      <c r="L148" s="152">
        <v>0.9</v>
      </c>
      <c r="M148" s="152">
        <v>1</v>
      </c>
      <c r="N148" s="152">
        <v>1</v>
      </c>
      <c r="O148" s="131"/>
      <c r="P148" s="135"/>
      <c r="Q148" s="131">
        <f t="shared" si="39"/>
        <v>1.8000000000000002E-2</v>
      </c>
      <c r="R148" s="131">
        <f t="shared" si="40"/>
        <v>0.02</v>
      </c>
      <c r="S148" s="131">
        <f t="shared" si="41"/>
        <v>0.02</v>
      </c>
      <c r="T148" s="131">
        <f t="shared" si="42"/>
        <v>0</v>
      </c>
      <c r="U148" s="10"/>
      <c r="V148" s="10"/>
      <c r="W148" s="123"/>
      <c r="X148" s="124">
        <f t="shared" si="43"/>
        <v>1.4500000000000002E-2</v>
      </c>
      <c r="AA148"/>
      <c r="AQ148" s="145"/>
      <c r="AR148" s="145"/>
      <c r="AS148" s="144"/>
      <c r="AT148" s="144"/>
      <c r="AU148" s="144"/>
      <c r="AV148" s="144"/>
      <c r="AW148" s="144"/>
      <c r="AX148" s="144"/>
      <c r="AY148" s="144"/>
      <c r="AZ148" s="144"/>
      <c r="BA148" s="144"/>
      <c r="BB148" s="181"/>
      <c r="BC148" s="181"/>
      <c r="BD148" s="181"/>
      <c r="BE148" s="181"/>
      <c r="BF148" s="181"/>
      <c r="BG148" s="181"/>
      <c r="BH148" s="181"/>
      <c r="BI148" s="181"/>
      <c r="BJ148" s="181"/>
      <c r="BK148" s="181"/>
      <c r="BL148" s="181"/>
      <c r="BM148" s="181"/>
      <c r="BN148" s="181"/>
      <c r="BO148" s="181"/>
      <c r="BP148" s="181"/>
      <c r="BQ148" s="181"/>
      <c r="BR148" s="181"/>
      <c r="BS148" s="181"/>
      <c r="BT148" s="181"/>
      <c r="BU148" s="181"/>
      <c r="BV148" s="181"/>
      <c r="BW148" s="181"/>
      <c r="BX148" s="181"/>
      <c r="BY148" s="181"/>
      <c r="BZ148" s="181"/>
      <c r="CA148" s="181"/>
      <c r="CB148" s="181"/>
      <c r="CC148" s="181"/>
      <c r="CD148" s="181"/>
    </row>
    <row r="149" spans="1:82" s="5" customFormat="1" ht="45" x14ac:dyDescent="0.2">
      <c r="A149" s="129">
        <f t="shared" si="31"/>
        <v>95</v>
      </c>
      <c r="B149" s="23" t="s">
        <v>314</v>
      </c>
      <c r="C149" s="151" t="s">
        <v>193</v>
      </c>
      <c r="D149" s="130" t="s">
        <v>326</v>
      </c>
      <c r="E149" s="158" t="s">
        <v>223</v>
      </c>
      <c r="F149" s="137">
        <v>0.02</v>
      </c>
      <c r="G149" s="170"/>
      <c r="H149" s="177">
        <v>1</v>
      </c>
      <c r="I149" s="177">
        <v>1</v>
      </c>
      <c r="J149" s="177">
        <v>1</v>
      </c>
      <c r="K149" s="177">
        <v>1</v>
      </c>
      <c r="L149" s="152">
        <v>1</v>
      </c>
      <c r="M149" s="152">
        <v>1</v>
      </c>
      <c r="N149" s="152">
        <v>1</v>
      </c>
      <c r="O149" s="131"/>
      <c r="P149" s="135"/>
      <c r="Q149" s="131">
        <f t="shared" si="39"/>
        <v>0.02</v>
      </c>
      <c r="R149" s="131">
        <f t="shared" si="40"/>
        <v>0.02</v>
      </c>
      <c r="S149" s="131">
        <f t="shared" si="41"/>
        <v>0.02</v>
      </c>
      <c r="T149" s="131">
        <f t="shared" si="42"/>
        <v>0</v>
      </c>
      <c r="U149" s="10"/>
      <c r="V149" s="10"/>
      <c r="W149" s="123"/>
      <c r="X149" s="124">
        <f t="shared" si="43"/>
        <v>1.4999999999999999E-2</v>
      </c>
      <c r="AA149"/>
      <c r="AQ149" s="145"/>
      <c r="AR149" s="145"/>
      <c r="AS149" s="144"/>
      <c r="AT149" s="144"/>
      <c r="AU149" s="144"/>
      <c r="AV149" s="144"/>
      <c r="AW149" s="144"/>
      <c r="AX149" s="144"/>
      <c r="AY149" s="144"/>
      <c r="AZ149" s="144"/>
      <c r="BA149" s="144"/>
      <c r="BB149" s="181"/>
      <c r="BC149" s="181"/>
      <c r="BD149" s="181"/>
      <c r="BE149" s="181"/>
      <c r="BF149" s="181"/>
      <c r="BG149" s="181"/>
      <c r="BH149" s="181"/>
      <c r="BI149" s="181"/>
      <c r="BJ149" s="181"/>
      <c r="BK149" s="181"/>
      <c r="BL149" s="181"/>
      <c r="BM149" s="181"/>
      <c r="BN149" s="181"/>
      <c r="BO149" s="181"/>
      <c r="BP149" s="181"/>
      <c r="BQ149" s="181"/>
      <c r="BR149" s="181"/>
      <c r="BS149" s="181"/>
      <c r="BT149" s="181"/>
      <c r="BU149" s="181"/>
      <c r="BV149" s="181"/>
      <c r="BW149" s="181"/>
      <c r="BX149" s="181"/>
      <c r="BY149" s="181"/>
      <c r="BZ149" s="181"/>
      <c r="CA149" s="181"/>
      <c r="CB149" s="181"/>
      <c r="CC149" s="181"/>
      <c r="CD149" s="181"/>
    </row>
    <row r="150" spans="1:82" s="5" customFormat="1" ht="90" x14ac:dyDescent="0.2">
      <c r="A150" s="129">
        <f t="shared" si="31"/>
        <v>96</v>
      </c>
      <c r="B150" s="23" t="s">
        <v>313</v>
      </c>
      <c r="C150" s="151" t="s">
        <v>193</v>
      </c>
      <c r="D150" s="130" t="s">
        <v>326</v>
      </c>
      <c r="E150" s="160" t="s">
        <v>223</v>
      </c>
      <c r="F150" s="137">
        <v>0.02</v>
      </c>
      <c r="G150" s="170"/>
      <c r="H150" s="177">
        <v>1</v>
      </c>
      <c r="I150" s="177">
        <v>1</v>
      </c>
      <c r="J150" s="177">
        <v>1</v>
      </c>
      <c r="K150" s="177">
        <v>1</v>
      </c>
      <c r="L150" s="152">
        <v>1</v>
      </c>
      <c r="M150" s="152">
        <v>1</v>
      </c>
      <c r="N150" s="152">
        <v>1</v>
      </c>
      <c r="O150" s="131"/>
      <c r="P150" s="135"/>
      <c r="Q150" s="131">
        <f t="shared" si="39"/>
        <v>0.02</v>
      </c>
      <c r="R150" s="131">
        <f t="shared" si="40"/>
        <v>0.02</v>
      </c>
      <c r="S150" s="131">
        <f t="shared" si="41"/>
        <v>0.02</v>
      </c>
      <c r="T150" s="131">
        <f t="shared" si="42"/>
        <v>0</v>
      </c>
      <c r="U150" s="10"/>
      <c r="V150" s="10"/>
      <c r="W150" s="123"/>
      <c r="X150" s="124">
        <f t="shared" si="43"/>
        <v>1.4999999999999999E-2</v>
      </c>
      <c r="AA150"/>
      <c r="AQ150" s="145"/>
      <c r="AR150" s="145"/>
      <c r="AS150" s="144"/>
      <c r="AT150" s="144"/>
      <c r="AU150" s="144"/>
      <c r="AV150" s="144"/>
      <c r="AW150" s="144"/>
      <c r="AX150" s="144"/>
      <c r="AY150" s="144"/>
      <c r="AZ150" s="144"/>
      <c r="BA150" s="144"/>
      <c r="BB150" s="181"/>
      <c r="BC150" s="181"/>
      <c r="BD150" s="181"/>
      <c r="BE150" s="181"/>
      <c r="BF150" s="181"/>
      <c r="BG150" s="181"/>
      <c r="BH150" s="181"/>
      <c r="BI150" s="181"/>
      <c r="BJ150" s="181"/>
      <c r="BK150" s="181"/>
      <c r="BL150" s="181"/>
      <c r="BM150" s="181"/>
      <c r="BN150" s="181"/>
      <c r="BO150" s="181"/>
      <c r="BP150" s="181"/>
      <c r="BQ150" s="181"/>
      <c r="BR150" s="181"/>
      <c r="BS150" s="181"/>
      <c r="BT150" s="181"/>
      <c r="BU150" s="181"/>
      <c r="BV150" s="181"/>
      <c r="BW150" s="181"/>
      <c r="BX150" s="181"/>
      <c r="BY150" s="181"/>
      <c r="BZ150" s="181"/>
      <c r="CA150" s="181"/>
      <c r="CB150" s="181"/>
      <c r="CC150" s="181"/>
      <c r="CD150" s="181"/>
    </row>
    <row r="151" spans="1:82" s="5" customFormat="1" ht="45" x14ac:dyDescent="0.2">
      <c r="A151" s="129">
        <f t="shared" si="31"/>
        <v>97</v>
      </c>
      <c r="B151" s="23" t="s">
        <v>175</v>
      </c>
      <c r="C151" s="151" t="s">
        <v>129</v>
      </c>
      <c r="D151" s="130" t="s">
        <v>326</v>
      </c>
      <c r="E151" s="158" t="s">
        <v>223</v>
      </c>
      <c r="F151" s="137">
        <v>0.02</v>
      </c>
      <c r="G151" s="170"/>
      <c r="H151" s="161">
        <v>1</v>
      </c>
      <c r="I151" s="161">
        <v>1</v>
      </c>
      <c r="J151" s="161">
        <v>1</v>
      </c>
      <c r="K151" s="161">
        <v>1</v>
      </c>
      <c r="L151" s="152">
        <v>1</v>
      </c>
      <c r="M151" s="152">
        <v>0.95</v>
      </c>
      <c r="N151" s="152">
        <v>0.95</v>
      </c>
      <c r="O151" s="131"/>
      <c r="P151" s="135"/>
      <c r="Q151" s="131">
        <f t="shared" si="39"/>
        <v>0.02</v>
      </c>
      <c r="R151" s="131">
        <f t="shared" si="40"/>
        <v>1.9E-2</v>
      </c>
      <c r="S151" s="131">
        <f t="shared" si="41"/>
        <v>1.9E-2</v>
      </c>
      <c r="T151" s="131">
        <f t="shared" si="42"/>
        <v>0</v>
      </c>
      <c r="U151" s="10"/>
      <c r="V151" s="10"/>
      <c r="W151" s="123"/>
      <c r="X151" s="124">
        <f t="shared" si="43"/>
        <v>1.4499999999999999E-2</v>
      </c>
      <c r="AA151"/>
      <c r="AQ151" s="145"/>
      <c r="AR151" s="145"/>
      <c r="AS151" s="144"/>
      <c r="AT151" s="144"/>
      <c r="AU151" s="144"/>
      <c r="AV151" s="144"/>
      <c r="AW151" s="144"/>
      <c r="AX151" s="144"/>
      <c r="AY151" s="144"/>
      <c r="AZ151" s="144"/>
      <c r="BA151" s="144"/>
      <c r="BB151" s="181"/>
      <c r="BC151" s="181"/>
      <c r="BD151" s="181"/>
      <c r="BE151" s="181"/>
      <c r="BF151" s="181"/>
      <c r="BG151" s="181"/>
      <c r="BH151" s="181"/>
      <c r="BI151" s="181"/>
      <c r="BJ151" s="181"/>
      <c r="BK151" s="181"/>
      <c r="BL151" s="181"/>
      <c r="BM151" s="181"/>
      <c r="BN151" s="181"/>
      <c r="BO151" s="181"/>
      <c r="BP151" s="181"/>
      <c r="BQ151" s="181"/>
      <c r="BR151" s="181"/>
      <c r="BS151" s="181"/>
      <c r="BT151" s="181"/>
      <c r="BU151" s="181"/>
      <c r="BV151" s="181"/>
      <c r="BW151" s="181"/>
      <c r="BX151" s="181"/>
      <c r="BY151" s="181"/>
      <c r="BZ151" s="181"/>
      <c r="CA151" s="181"/>
      <c r="CB151" s="181"/>
      <c r="CC151" s="181"/>
      <c r="CD151" s="181"/>
    </row>
    <row r="152" spans="1:82" s="5" customFormat="1" ht="45" x14ac:dyDescent="0.2">
      <c r="A152" s="129">
        <f t="shared" ref="A152:A181" si="44">A151+1</f>
        <v>98</v>
      </c>
      <c r="B152" s="23" t="s">
        <v>342</v>
      </c>
      <c r="C152" s="151" t="s">
        <v>129</v>
      </c>
      <c r="D152" s="130" t="s">
        <v>326</v>
      </c>
      <c r="E152" s="158" t="s">
        <v>223</v>
      </c>
      <c r="F152" s="137">
        <v>0.02</v>
      </c>
      <c r="G152" s="170"/>
      <c r="H152" s="161">
        <v>1</v>
      </c>
      <c r="I152" s="161">
        <v>1</v>
      </c>
      <c r="J152" s="161">
        <v>1</v>
      </c>
      <c r="K152" s="161">
        <v>1</v>
      </c>
      <c r="L152" s="152">
        <v>1</v>
      </c>
      <c r="M152" s="152">
        <v>0.95</v>
      </c>
      <c r="N152" s="152">
        <v>0.95</v>
      </c>
      <c r="O152" s="131"/>
      <c r="P152" s="135"/>
      <c r="Q152" s="131">
        <f t="shared" si="39"/>
        <v>0.02</v>
      </c>
      <c r="R152" s="131">
        <f t="shared" si="40"/>
        <v>1.9E-2</v>
      </c>
      <c r="S152" s="131">
        <f t="shared" si="41"/>
        <v>1.9E-2</v>
      </c>
      <c r="T152" s="131">
        <f t="shared" si="42"/>
        <v>0</v>
      </c>
      <c r="U152" s="10"/>
      <c r="V152" s="10"/>
      <c r="W152" s="123"/>
      <c r="X152" s="124">
        <f t="shared" si="43"/>
        <v>1.4499999999999999E-2</v>
      </c>
      <c r="AA152"/>
      <c r="AQ152" s="145"/>
      <c r="AR152" s="145"/>
      <c r="AS152" s="144"/>
      <c r="AT152" s="144"/>
      <c r="AU152" s="144"/>
      <c r="AV152" s="144"/>
      <c r="AW152" s="144"/>
      <c r="AX152" s="144"/>
      <c r="AY152" s="144"/>
      <c r="AZ152" s="144"/>
      <c r="BA152" s="144"/>
      <c r="BB152" s="181"/>
      <c r="BC152" s="181"/>
      <c r="BD152" s="181"/>
      <c r="BE152" s="181"/>
      <c r="BF152" s="181"/>
      <c r="BG152" s="181"/>
      <c r="BH152" s="181"/>
      <c r="BI152" s="181"/>
      <c r="BJ152" s="181"/>
      <c r="BK152" s="181"/>
      <c r="BL152" s="181"/>
      <c r="BM152" s="181"/>
      <c r="BN152" s="181"/>
      <c r="BO152" s="181"/>
      <c r="BP152" s="181"/>
      <c r="BQ152" s="181"/>
      <c r="BR152" s="181"/>
      <c r="BS152" s="181"/>
      <c r="BT152" s="181"/>
      <c r="BU152" s="181"/>
      <c r="BV152" s="181"/>
      <c r="BW152" s="181"/>
      <c r="BX152" s="181"/>
      <c r="BY152" s="181"/>
      <c r="BZ152" s="181"/>
      <c r="CA152" s="181"/>
      <c r="CB152" s="181"/>
      <c r="CC152" s="181"/>
      <c r="CD152" s="181"/>
    </row>
    <row r="153" spans="1:82" s="5" customFormat="1" ht="45" x14ac:dyDescent="0.2">
      <c r="A153" s="129">
        <f t="shared" si="44"/>
        <v>99</v>
      </c>
      <c r="B153" s="23" t="s">
        <v>90</v>
      </c>
      <c r="C153" s="151" t="s">
        <v>129</v>
      </c>
      <c r="D153" s="130" t="s">
        <v>326</v>
      </c>
      <c r="E153" s="158" t="s">
        <v>223</v>
      </c>
      <c r="F153" s="137">
        <v>0.02</v>
      </c>
      <c r="G153" s="170"/>
      <c r="H153" s="161">
        <v>1</v>
      </c>
      <c r="I153" s="161">
        <v>1</v>
      </c>
      <c r="J153" s="161">
        <v>1</v>
      </c>
      <c r="K153" s="161">
        <v>1</v>
      </c>
      <c r="L153" s="152">
        <v>0.8</v>
      </c>
      <c r="M153" s="152">
        <v>0.8</v>
      </c>
      <c r="N153" s="152">
        <v>0.8</v>
      </c>
      <c r="O153" s="131"/>
      <c r="P153" s="135"/>
      <c r="Q153" s="131">
        <f t="shared" si="39"/>
        <v>1.6E-2</v>
      </c>
      <c r="R153" s="131">
        <f t="shared" si="40"/>
        <v>1.6E-2</v>
      </c>
      <c r="S153" s="131">
        <f t="shared" si="41"/>
        <v>1.6E-2</v>
      </c>
      <c r="T153" s="131">
        <f t="shared" si="42"/>
        <v>0</v>
      </c>
      <c r="U153" s="10"/>
      <c r="V153" s="10"/>
      <c r="W153" s="123"/>
      <c r="X153" s="124">
        <f t="shared" si="43"/>
        <v>1.2E-2</v>
      </c>
      <c r="AA153"/>
      <c r="AQ153" s="145"/>
      <c r="AR153" s="145"/>
      <c r="AS153" s="144"/>
      <c r="AT153" s="144"/>
      <c r="AU153" s="144"/>
      <c r="AV153" s="144"/>
      <c r="AW153" s="144"/>
      <c r="AX153" s="144"/>
      <c r="AY153" s="144"/>
      <c r="AZ153" s="144"/>
      <c r="BA153" s="144"/>
      <c r="BB153" s="181"/>
      <c r="BC153" s="181"/>
      <c r="BD153" s="181"/>
      <c r="BE153" s="181"/>
      <c r="BF153" s="181"/>
      <c r="BG153" s="181"/>
      <c r="BH153" s="181"/>
      <c r="BI153" s="181"/>
      <c r="BJ153" s="181"/>
      <c r="BK153" s="181"/>
      <c r="BL153" s="181"/>
      <c r="BM153" s="181"/>
      <c r="BN153" s="181"/>
      <c r="BO153" s="181"/>
      <c r="BP153" s="181"/>
      <c r="BQ153" s="181"/>
      <c r="BR153" s="181"/>
      <c r="BS153" s="181"/>
      <c r="BT153" s="181"/>
      <c r="BU153" s="181"/>
      <c r="BV153" s="181"/>
      <c r="BW153" s="181"/>
      <c r="BX153" s="181"/>
      <c r="BY153" s="181"/>
      <c r="BZ153" s="181"/>
      <c r="CA153" s="181"/>
      <c r="CB153" s="181"/>
      <c r="CC153" s="181"/>
      <c r="CD153" s="181"/>
    </row>
    <row r="154" spans="1:82" s="5" customFormat="1" ht="45" x14ac:dyDescent="0.2">
      <c r="A154" s="129">
        <f t="shared" si="44"/>
        <v>100</v>
      </c>
      <c r="B154" s="23" t="s">
        <v>166</v>
      </c>
      <c r="C154" s="151" t="s">
        <v>129</v>
      </c>
      <c r="D154" s="130" t="s">
        <v>326</v>
      </c>
      <c r="E154" s="130" t="s">
        <v>223</v>
      </c>
      <c r="F154" s="137">
        <v>0.02</v>
      </c>
      <c r="G154" s="170"/>
      <c r="H154" s="161">
        <v>1</v>
      </c>
      <c r="I154" s="161">
        <v>1</v>
      </c>
      <c r="J154" s="161">
        <v>1</v>
      </c>
      <c r="K154" s="161">
        <v>1</v>
      </c>
      <c r="L154" s="152">
        <v>1</v>
      </c>
      <c r="M154" s="152">
        <v>1</v>
      </c>
      <c r="N154" s="152">
        <v>1</v>
      </c>
      <c r="O154" s="131"/>
      <c r="P154" s="135"/>
      <c r="Q154" s="131">
        <f t="shared" si="39"/>
        <v>0.02</v>
      </c>
      <c r="R154" s="131">
        <f t="shared" si="40"/>
        <v>0.02</v>
      </c>
      <c r="S154" s="131">
        <f t="shared" si="41"/>
        <v>0.02</v>
      </c>
      <c r="T154" s="131">
        <f t="shared" si="42"/>
        <v>0</v>
      </c>
      <c r="U154" s="10"/>
      <c r="V154" s="10"/>
      <c r="W154" s="123"/>
      <c r="X154" s="124">
        <f t="shared" si="43"/>
        <v>1.4999999999999999E-2</v>
      </c>
      <c r="AA154"/>
      <c r="AQ154" s="145"/>
      <c r="AR154" s="145"/>
      <c r="AS154" s="144"/>
      <c r="AT154" s="144"/>
      <c r="AU154" s="144"/>
      <c r="AV154" s="144"/>
      <c r="AW154" s="144"/>
      <c r="AX154" s="144"/>
      <c r="AY154" s="144"/>
      <c r="AZ154" s="144"/>
      <c r="BA154" s="144"/>
      <c r="BB154" s="181"/>
      <c r="BC154" s="181"/>
      <c r="BD154" s="181"/>
      <c r="BE154" s="181"/>
      <c r="BF154" s="181"/>
      <c r="BG154" s="181"/>
      <c r="BH154" s="181"/>
      <c r="BI154" s="181"/>
      <c r="BJ154" s="181"/>
      <c r="BK154" s="181"/>
      <c r="BL154" s="181"/>
      <c r="BM154" s="181"/>
      <c r="BN154" s="181"/>
      <c r="BO154" s="181"/>
      <c r="BP154" s="181"/>
      <c r="BQ154" s="181"/>
      <c r="BR154" s="181"/>
      <c r="BS154" s="181"/>
      <c r="BT154" s="181"/>
      <c r="BU154" s="181"/>
      <c r="BV154" s="181"/>
      <c r="BW154" s="181"/>
      <c r="BX154" s="181"/>
      <c r="BY154" s="181"/>
      <c r="BZ154" s="181"/>
      <c r="CA154" s="181"/>
      <c r="CB154" s="181"/>
      <c r="CC154" s="181"/>
      <c r="CD154" s="181"/>
    </row>
    <row r="155" spans="1:82" s="5" customFormat="1" ht="45" x14ac:dyDescent="0.2">
      <c r="A155" s="129">
        <f t="shared" si="44"/>
        <v>101</v>
      </c>
      <c r="B155" s="23" t="s">
        <v>176</v>
      </c>
      <c r="C155" s="151" t="s">
        <v>129</v>
      </c>
      <c r="D155" s="130" t="s">
        <v>326</v>
      </c>
      <c r="E155" s="160">
        <v>41759</v>
      </c>
      <c r="F155" s="137">
        <v>0.02</v>
      </c>
      <c r="G155" s="170"/>
      <c r="H155" s="161">
        <v>0.1</v>
      </c>
      <c r="I155" s="161">
        <v>0.3</v>
      </c>
      <c r="J155" s="161">
        <v>0.8</v>
      </c>
      <c r="K155" s="161">
        <v>1</v>
      </c>
      <c r="L155" s="152">
        <v>0.1</v>
      </c>
      <c r="M155" s="152">
        <v>0.3</v>
      </c>
      <c r="N155" s="152">
        <v>0.5</v>
      </c>
      <c r="O155" s="131"/>
      <c r="P155" s="135"/>
      <c r="Q155" s="131">
        <f t="shared" ref="Q155:Q178" si="45">IF(H155=0,$F155,IF((L155/H155*$F155)&gt;$F155,$F155,L155/H155*$F155))</f>
        <v>0.02</v>
      </c>
      <c r="R155" s="131">
        <f t="shared" ref="R155:R178" si="46">IF(I155=0,$F155,IF((M155/I155*$F155)&gt;$F155,$F155,M155/I155*$F155))</f>
        <v>0.02</v>
      </c>
      <c r="S155" s="131">
        <f t="shared" ref="S155:S178" si="47">IF(J155=0,$F155,IF((N155/J155*$F155)&gt;$F155,$F155,N155/J155*$F155))</f>
        <v>1.2500000000000001E-2</v>
      </c>
      <c r="T155" s="131">
        <f t="shared" ref="T155:T178" si="48">IF(K155=0,$F155,IF((O155/K155*$F155)&gt;$F155,$F155,O155/K155*$F155))</f>
        <v>0</v>
      </c>
      <c r="U155" s="10"/>
      <c r="V155" s="10"/>
      <c r="W155" s="123"/>
      <c r="X155" s="124">
        <f t="shared" ref="X155:X178" si="49">SUM(Q155:T155)/4</f>
        <v>1.3125000000000001E-2</v>
      </c>
      <c r="AA155"/>
      <c r="AQ155" s="145"/>
      <c r="AR155" s="145"/>
      <c r="AS155" s="144"/>
      <c r="AT155" s="144"/>
      <c r="AU155" s="144"/>
      <c r="AV155" s="144"/>
      <c r="AW155" s="144"/>
      <c r="AX155" s="144"/>
      <c r="AY155" s="144"/>
      <c r="AZ155" s="144"/>
      <c r="BA155" s="144"/>
      <c r="BB155" s="181"/>
      <c r="BC155" s="181"/>
      <c r="BD155" s="181"/>
      <c r="BE155" s="181"/>
      <c r="BF155" s="181"/>
      <c r="BG155" s="181"/>
      <c r="BH155" s="181"/>
      <c r="BI155" s="181"/>
      <c r="BJ155" s="181"/>
      <c r="BK155" s="181"/>
      <c r="BL155" s="181"/>
      <c r="BM155" s="181"/>
      <c r="BN155" s="181"/>
      <c r="BO155" s="181"/>
      <c r="BP155" s="181"/>
      <c r="BQ155" s="181"/>
      <c r="BR155" s="181"/>
      <c r="BS155" s="181"/>
      <c r="BT155" s="181"/>
      <c r="BU155" s="181"/>
      <c r="BV155" s="181"/>
      <c r="BW155" s="181"/>
      <c r="BX155" s="181"/>
      <c r="BY155" s="181"/>
      <c r="BZ155" s="181"/>
      <c r="CA155" s="181"/>
      <c r="CB155" s="181"/>
      <c r="CC155" s="181"/>
      <c r="CD155" s="181"/>
    </row>
    <row r="156" spans="1:82" s="5" customFormat="1" ht="45" x14ac:dyDescent="0.2">
      <c r="A156" s="129">
        <f t="shared" si="44"/>
        <v>102</v>
      </c>
      <c r="B156" s="23" t="s">
        <v>69</v>
      </c>
      <c r="C156" s="151" t="s">
        <v>76</v>
      </c>
      <c r="D156" s="130" t="s">
        <v>326</v>
      </c>
      <c r="E156" s="130" t="s">
        <v>223</v>
      </c>
      <c r="F156" s="137">
        <v>0.03</v>
      </c>
      <c r="G156" s="170"/>
      <c r="H156" s="137">
        <v>1</v>
      </c>
      <c r="I156" s="137">
        <v>1</v>
      </c>
      <c r="J156" s="137">
        <v>1</v>
      </c>
      <c r="K156" s="137">
        <v>1</v>
      </c>
      <c r="L156" s="152">
        <v>1</v>
      </c>
      <c r="M156" s="152">
        <v>1</v>
      </c>
      <c r="N156" s="152">
        <v>1</v>
      </c>
      <c r="O156" s="131"/>
      <c r="P156" s="135"/>
      <c r="Q156" s="131">
        <f t="shared" si="45"/>
        <v>0.03</v>
      </c>
      <c r="R156" s="131">
        <f t="shared" si="46"/>
        <v>0.03</v>
      </c>
      <c r="S156" s="131">
        <f t="shared" si="47"/>
        <v>0.03</v>
      </c>
      <c r="T156" s="131">
        <f t="shared" si="48"/>
        <v>0</v>
      </c>
      <c r="U156" s="10"/>
      <c r="V156" s="10"/>
      <c r="W156" s="123"/>
      <c r="X156" s="124">
        <f t="shared" si="49"/>
        <v>2.2499999999999999E-2</v>
      </c>
      <c r="AA156"/>
      <c r="AQ156" s="145"/>
      <c r="AR156" s="145"/>
      <c r="AS156" s="144"/>
      <c r="AT156" s="144"/>
      <c r="AU156" s="144"/>
      <c r="AV156" s="144"/>
      <c r="AW156" s="144"/>
      <c r="AX156" s="144"/>
      <c r="AY156" s="144"/>
      <c r="AZ156" s="144"/>
      <c r="BA156" s="144"/>
      <c r="BB156" s="181"/>
      <c r="BC156" s="181"/>
      <c r="BD156" s="181"/>
      <c r="BE156" s="181"/>
      <c r="BF156" s="181"/>
      <c r="BG156" s="181"/>
      <c r="BH156" s="181"/>
      <c r="BI156" s="181"/>
      <c r="BJ156" s="181"/>
      <c r="BK156" s="181"/>
      <c r="BL156" s="181"/>
      <c r="BM156" s="181"/>
      <c r="BN156" s="181"/>
      <c r="BO156" s="181"/>
      <c r="BP156" s="181"/>
      <c r="BQ156" s="181"/>
      <c r="BR156" s="181"/>
      <c r="BS156" s="181"/>
      <c r="BT156" s="181"/>
      <c r="BU156" s="181"/>
      <c r="BV156" s="181"/>
      <c r="BW156" s="181"/>
      <c r="BX156" s="181"/>
      <c r="BY156" s="181"/>
      <c r="BZ156" s="181"/>
      <c r="CA156" s="181"/>
      <c r="CB156" s="181"/>
      <c r="CC156" s="181"/>
      <c r="CD156" s="181"/>
    </row>
    <row r="157" spans="1:82" s="5" customFormat="1" ht="45" x14ac:dyDescent="0.2">
      <c r="A157" s="129">
        <f t="shared" si="44"/>
        <v>103</v>
      </c>
      <c r="B157" s="23" t="s">
        <v>70</v>
      </c>
      <c r="C157" s="151" t="s">
        <v>76</v>
      </c>
      <c r="D157" s="130" t="s">
        <v>326</v>
      </c>
      <c r="E157" s="130" t="s">
        <v>223</v>
      </c>
      <c r="F157" s="137">
        <v>0.03</v>
      </c>
      <c r="G157" s="170"/>
      <c r="H157" s="137">
        <v>1</v>
      </c>
      <c r="I157" s="137">
        <v>1</v>
      </c>
      <c r="J157" s="137">
        <v>1</v>
      </c>
      <c r="K157" s="137">
        <v>1</v>
      </c>
      <c r="L157" s="152">
        <v>1</v>
      </c>
      <c r="M157" s="152">
        <v>0.8</v>
      </c>
      <c r="N157" s="152">
        <v>1</v>
      </c>
      <c r="O157" s="131"/>
      <c r="P157" s="135"/>
      <c r="Q157" s="131">
        <f t="shared" si="45"/>
        <v>0.03</v>
      </c>
      <c r="R157" s="131">
        <f t="shared" si="46"/>
        <v>2.4E-2</v>
      </c>
      <c r="S157" s="131">
        <f t="shared" si="47"/>
        <v>0.03</v>
      </c>
      <c r="T157" s="131">
        <f t="shared" si="48"/>
        <v>0</v>
      </c>
      <c r="U157" s="10"/>
      <c r="V157" s="10"/>
      <c r="W157" s="123"/>
      <c r="X157" s="124">
        <f t="shared" si="49"/>
        <v>2.0999999999999998E-2</v>
      </c>
      <c r="AA157"/>
      <c r="AQ157" s="145"/>
      <c r="AR157" s="145"/>
      <c r="AS157" s="144"/>
      <c r="AT157" s="144"/>
      <c r="AU157" s="144"/>
      <c r="AV157" s="144"/>
      <c r="AW157" s="144"/>
      <c r="AX157" s="144"/>
      <c r="AY157" s="144"/>
      <c r="AZ157" s="144"/>
      <c r="BA157" s="144"/>
      <c r="BB157" s="181"/>
      <c r="BC157" s="181"/>
      <c r="BD157" s="181"/>
      <c r="BE157" s="181"/>
      <c r="BF157" s="181"/>
      <c r="BG157" s="181"/>
      <c r="BH157" s="181"/>
      <c r="BI157" s="181"/>
      <c r="BJ157" s="181"/>
      <c r="BK157" s="181"/>
      <c r="BL157" s="181"/>
      <c r="BM157" s="181"/>
      <c r="BN157" s="181"/>
      <c r="BO157" s="181"/>
      <c r="BP157" s="181"/>
      <c r="BQ157" s="181"/>
      <c r="BR157" s="181"/>
      <c r="BS157" s="181"/>
      <c r="BT157" s="181"/>
      <c r="BU157" s="181"/>
      <c r="BV157" s="181"/>
      <c r="BW157" s="181"/>
      <c r="BX157" s="181"/>
      <c r="BY157" s="181"/>
      <c r="BZ157" s="181"/>
      <c r="CA157" s="181"/>
      <c r="CB157" s="181"/>
      <c r="CC157" s="181"/>
      <c r="CD157" s="181"/>
    </row>
    <row r="158" spans="1:82" s="5" customFormat="1" ht="108" customHeight="1" x14ac:dyDescent="0.2">
      <c r="A158" s="129">
        <f t="shared" si="44"/>
        <v>104</v>
      </c>
      <c r="B158" s="23" t="s">
        <v>71</v>
      </c>
      <c r="C158" s="151" t="s">
        <v>76</v>
      </c>
      <c r="D158" s="130" t="s">
        <v>326</v>
      </c>
      <c r="E158" s="130" t="s">
        <v>223</v>
      </c>
      <c r="F158" s="137">
        <v>0.03</v>
      </c>
      <c r="G158" s="170"/>
      <c r="H158" s="137">
        <v>1</v>
      </c>
      <c r="I158" s="137">
        <v>1</v>
      </c>
      <c r="J158" s="137">
        <v>1</v>
      </c>
      <c r="K158" s="137">
        <v>1</v>
      </c>
      <c r="L158" s="152">
        <v>1</v>
      </c>
      <c r="M158" s="152">
        <v>1</v>
      </c>
      <c r="N158" s="152">
        <v>1</v>
      </c>
      <c r="O158" s="131"/>
      <c r="P158" s="135"/>
      <c r="Q158" s="131">
        <f t="shared" si="45"/>
        <v>0.03</v>
      </c>
      <c r="R158" s="131">
        <f t="shared" si="46"/>
        <v>0.03</v>
      </c>
      <c r="S158" s="131">
        <f t="shared" si="47"/>
        <v>0.03</v>
      </c>
      <c r="T158" s="131">
        <f t="shared" si="48"/>
        <v>0</v>
      </c>
      <c r="U158" s="10"/>
      <c r="V158" s="10"/>
      <c r="W158" s="123"/>
      <c r="X158" s="124">
        <f t="shared" si="49"/>
        <v>2.2499999999999999E-2</v>
      </c>
      <c r="AA158"/>
      <c r="AQ158" s="145"/>
      <c r="AR158" s="145"/>
      <c r="AS158" s="144"/>
      <c r="AT158" s="144"/>
      <c r="AU158" s="144"/>
      <c r="AV158" s="144"/>
      <c r="AW158" s="144"/>
      <c r="AX158" s="144"/>
      <c r="AY158" s="144"/>
      <c r="AZ158" s="144"/>
      <c r="BA158" s="144"/>
      <c r="BB158" s="181"/>
      <c r="BC158" s="181"/>
      <c r="BD158" s="181"/>
      <c r="BE158" s="181"/>
      <c r="BF158" s="181"/>
      <c r="BG158" s="181"/>
      <c r="BH158" s="181"/>
      <c r="BI158" s="181"/>
      <c r="BJ158" s="181"/>
      <c r="BK158" s="181"/>
      <c r="BL158" s="181"/>
      <c r="BM158" s="181"/>
      <c r="BN158" s="181"/>
      <c r="BO158" s="181"/>
      <c r="BP158" s="181"/>
      <c r="BQ158" s="181"/>
      <c r="BR158" s="181"/>
      <c r="BS158" s="181"/>
      <c r="BT158" s="181"/>
      <c r="BU158" s="181"/>
      <c r="BV158" s="181"/>
      <c r="BW158" s="181"/>
      <c r="BX158" s="181"/>
      <c r="BY158" s="181"/>
      <c r="BZ158" s="181"/>
      <c r="CA158" s="181"/>
      <c r="CB158" s="181"/>
      <c r="CC158" s="181"/>
      <c r="CD158" s="181"/>
    </row>
    <row r="159" spans="1:82" s="5" customFormat="1" ht="31.5" x14ac:dyDescent="0.2">
      <c r="A159" s="129"/>
      <c r="B159" s="138" t="s">
        <v>27</v>
      </c>
      <c r="C159" s="151"/>
      <c r="D159" s="130"/>
      <c r="E159" s="130"/>
      <c r="F159" s="137"/>
      <c r="G159" s="170"/>
      <c r="H159" s="137"/>
      <c r="I159" s="137"/>
      <c r="J159" s="137"/>
      <c r="K159" s="137"/>
      <c r="L159" s="131"/>
      <c r="M159" s="131"/>
      <c r="N159" s="131"/>
      <c r="O159" s="131"/>
      <c r="P159" s="135"/>
      <c r="Q159" s="131">
        <f t="shared" si="45"/>
        <v>0</v>
      </c>
      <c r="R159" s="131">
        <f t="shared" si="46"/>
        <v>0</v>
      </c>
      <c r="S159" s="131">
        <f t="shared" si="47"/>
        <v>0</v>
      </c>
      <c r="T159" s="131">
        <f t="shared" si="48"/>
        <v>0</v>
      </c>
      <c r="U159" s="10"/>
      <c r="V159" s="10"/>
      <c r="W159" s="123"/>
      <c r="X159" s="124">
        <f t="shared" si="49"/>
        <v>0</v>
      </c>
      <c r="AA159"/>
      <c r="AQ159" s="145"/>
      <c r="AR159" s="145"/>
      <c r="AS159" s="144"/>
      <c r="AT159" s="144"/>
      <c r="AU159" s="144"/>
      <c r="AV159" s="144"/>
      <c r="AW159" s="144"/>
      <c r="AX159" s="144"/>
      <c r="AY159" s="144"/>
      <c r="AZ159" s="144"/>
      <c r="BA159" s="144"/>
      <c r="BB159" s="181"/>
      <c r="BC159" s="181"/>
      <c r="BD159" s="181"/>
      <c r="BE159" s="181"/>
      <c r="BF159" s="181"/>
      <c r="BG159" s="181"/>
      <c r="BH159" s="181"/>
      <c r="BI159" s="181"/>
      <c r="BJ159" s="181"/>
      <c r="BK159" s="181"/>
      <c r="BL159" s="181"/>
      <c r="BM159" s="181"/>
      <c r="BN159" s="181"/>
      <c r="BO159" s="181"/>
      <c r="BP159" s="181"/>
      <c r="BQ159" s="181"/>
      <c r="BR159" s="181"/>
      <c r="BS159" s="181"/>
      <c r="BT159" s="181"/>
      <c r="BU159" s="181"/>
      <c r="BV159" s="181"/>
      <c r="BW159" s="181"/>
      <c r="BX159" s="181"/>
      <c r="BY159" s="181"/>
      <c r="BZ159" s="181"/>
      <c r="CA159" s="181"/>
      <c r="CB159" s="181"/>
      <c r="CC159" s="181"/>
      <c r="CD159" s="181"/>
    </row>
    <row r="160" spans="1:82" s="5" customFormat="1" ht="45" x14ac:dyDescent="0.2">
      <c r="A160" s="129">
        <f>+A158+1</f>
        <v>105</v>
      </c>
      <c r="B160" s="23" t="s">
        <v>356</v>
      </c>
      <c r="C160" s="151" t="s">
        <v>76</v>
      </c>
      <c r="D160" s="130" t="s">
        <v>326</v>
      </c>
      <c r="E160" s="130" t="s">
        <v>223</v>
      </c>
      <c r="F160" s="137">
        <v>0.03</v>
      </c>
      <c r="G160" s="170"/>
      <c r="H160" s="137">
        <v>1</v>
      </c>
      <c r="I160" s="137">
        <v>1</v>
      </c>
      <c r="J160" s="137">
        <v>1</v>
      </c>
      <c r="K160" s="137">
        <v>1</v>
      </c>
      <c r="L160" s="152">
        <v>1</v>
      </c>
      <c r="M160" s="152">
        <v>1</v>
      </c>
      <c r="N160" s="152">
        <v>1</v>
      </c>
      <c r="O160" s="131"/>
      <c r="P160" s="135"/>
      <c r="Q160" s="131">
        <f t="shared" si="45"/>
        <v>0.03</v>
      </c>
      <c r="R160" s="131">
        <f t="shared" si="46"/>
        <v>0.03</v>
      </c>
      <c r="S160" s="131">
        <f t="shared" si="47"/>
        <v>0.03</v>
      </c>
      <c r="T160" s="131">
        <f t="shared" si="48"/>
        <v>0</v>
      </c>
      <c r="U160" s="10"/>
      <c r="V160" s="10"/>
      <c r="W160" s="123"/>
      <c r="X160" s="124">
        <f t="shared" si="49"/>
        <v>2.2499999999999999E-2</v>
      </c>
      <c r="AA160"/>
      <c r="AQ160" s="145"/>
      <c r="AR160" s="145"/>
      <c r="AS160" s="144"/>
      <c r="AT160" s="144"/>
      <c r="AU160" s="144"/>
      <c r="AV160" s="144"/>
      <c r="AW160" s="144"/>
      <c r="AX160" s="144"/>
      <c r="AY160" s="144"/>
      <c r="AZ160" s="144"/>
      <c r="BA160" s="144"/>
      <c r="BB160" s="181"/>
      <c r="BC160" s="181"/>
      <c r="BD160" s="181"/>
      <c r="BE160" s="181"/>
      <c r="BF160" s="181"/>
      <c r="BG160" s="181"/>
      <c r="BH160" s="181"/>
      <c r="BI160" s="181"/>
      <c r="BJ160" s="181"/>
      <c r="BK160" s="181"/>
      <c r="BL160" s="181"/>
      <c r="BM160" s="181"/>
      <c r="BN160" s="181"/>
      <c r="BO160" s="181"/>
      <c r="BP160" s="181"/>
      <c r="BQ160" s="181"/>
      <c r="BR160" s="181"/>
      <c r="BS160" s="181"/>
      <c r="BT160" s="181"/>
      <c r="BU160" s="181"/>
      <c r="BV160" s="181"/>
      <c r="BW160" s="181"/>
      <c r="BX160" s="181"/>
      <c r="BY160" s="181"/>
      <c r="BZ160" s="181"/>
      <c r="CA160" s="181"/>
      <c r="CB160" s="181"/>
      <c r="CC160" s="181"/>
      <c r="CD160" s="181"/>
    </row>
    <row r="161" spans="1:82" s="5" customFormat="1" ht="45" x14ac:dyDescent="0.2">
      <c r="A161" s="129">
        <f t="shared" si="44"/>
        <v>106</v>
      </c>
      <c r="B161" s="23" t="s">
        <v>357</v>
      </c>
      <c r="C161" s="151" t="s">
        <v>76</v>
      </c>
      <c r="D161" s="130" t="s">
        <v>326</v>
      </c>
      <c r="E161" s="130" t="s">
        <v>223</v>
      </c>
      <c r="F161" s="137">
        <v>0.03</v>
      </c>
      <c r="G161" s="170"/>
      <c r="H161" s="137">
        <v>1</v>
      </c>
      <c r="I161" s="137">
        <v>1</v>
      </c>
      <c r="J161" s="137">
        <v>1</v>
      </c>
      <c r="K161" s="137">
        <v>1</v>
      </c>
      <c r="L161" s="152">
        <v>1</v>
      </c>
      <c r="M161" s="152">
        <v>1</v>
      </c>
      <c r="N161" s="152">
        <v>1</v>
      </c>
      <c r="O161" s="131"/>
      <c r="P161" s="135"/>
      <c r="Q161" s="131">
        <f t="shared" si="45"/>
        <v>0.03</v>
      </c>
      <c r="R161" s="131">
        <f t="shared" si="46"/>
        <v>0.03</v>
      </c>
      <c r="S161" s="131">
        <f t="shared" si="47"/>
        <v>0.03</v>
      </c>
      <c r="T161" s="131">
        <f t="shared" si="48"/>
        <v>0</v>
      </c>
      <c r="U161" s="10"/>
      <c r="V161" s="10"/>
      <c r="W161" s="123"/>
      <c r="X161" s="124">
        <f t="shared" si="49"/>
        <v>2.2499999999999999E-2</v>
      </c>
      <c r="AA161"/>
      <c r="AQ161" s="145"/>
      <c r="AR161" s="145"/>
      <c r="AS161" s="144"/>
      <c r="AT161" s="144"/>
      <c r="AU161" s="144"/>
      <c r="AV161" s="144"/>
      <c r="AW161" s="144"/>
      <c r="AX161" s="144"/>
      <c r="AY161" s="144"/>
      <c r="AZ161" s="144"/>
      <c r="BA161" s="144"/>
      <c r="BB161" s="181"/>
      <c r="BC161" s="181"/>
      <c r="BD161" s="181"/>
      <c r="BE161" s="181"/>
      <c r="BF161" s="181"/>
      <c r="BG161" s="181"/>
      <c r="BH161" s="181"/>
      <c r="BI161" s="181"/>
      <c r="BJ161" s="181"/>
      <c r="BK161" s="181"/>
      <c r="BL161" s="181"/>
      <c r="BM161" s="181"/>
      <c r="BN161" s="181"/>
      <c r="BO161" s="181"/>
      <c r="BP161" s="181"/>
      <c r="BQ161" s="181"/>
      <c r="BR161" s="181"/>
      <c r="BS161" s="181"/>
      <c r="BT161" s="181"/>
      <c r="BU161" s="181"/>
      <c r="BV161" s="181"/>
      <c r="BW161" s="181"/>
      <c r="BX161" s="181"/>
      <c r="BY161" s="181"/>
      <c r="BZ161" s="181"/>
      <c r="CA161" s="181"/>
      <c r="CB161" s="181"/>
      <c r="CC161" s="181"/>
      <c r="CD161" s="181"/>
    </row>
    <row r="162" spans="1:82" s="5" customFormat="1" ht="45" x14ac:dyDescent="0.2">
      <c r="A162" s="129">
        <f t="shared" si="44"/>
        <v>107</v>
      </c>
      <c r="B162" s="23" t="s">
        <v>358</v>
      </c>
      <c r="C162" s="151" t="s">
        <v>76</v>
      </c>
      <c r="D162" s="130" t="s">
        <v>326</v>
      </c>
      <c r="E162" s="130" t="s">
        <v>223</v>
      </c>
      <c r="F162" s="137">
        <v>0.03</v>
      </c>
      <c r="G162" s="170"/>
      <c r="H162" s="137">
        <v>1</v>
      </c>
      <c r="I162" s="137">
        <v>1</v>
      </c>
      <c r="J162" s="137">
        <v>1</v>
      </c>
      <c r="K162" s="137">
        <v>1</v>
      </c>
      <c r="L162" s="152">
        <v>1</v>
      </c>
      <c r="M162" s="152">
        <v>1</v>
      </c>
      <c r="N162" s="152">
        <v>1</v>
      </c>
      <c r="O162" s="131"/>
      <c r="P162" s="135"/>
      <c r="Q162" s="131">
        <f t="shared" si="45"/>
        <v>0.03</v>
      </c>
      <c r="R162" s="131">
        <f t="shared" si="46"/>
        <v>0.03</v>
      </c>
      <c r="S162" s="131">
        <f t="shared" si="47"/>
        <v>0.03</v>
      </c>
      <c r="T162" s="131">
        <f t="shared" si="48"/>
        <v>0</v>
      </c>
      <c r="U162" s="10"/>
      <c r="V162" s="10"/>
      <c r="W162" s="123"/>
      <c r="X162" s="124">
        <f t="shared" si="49"/>
        <v>2.2499999999999999E-2</v>
      </c>
      <c r="AA162"/>
      <c r="AQ162" s="145"/>
      <c r="AR162" s="145"/>
      <c r="AS162" s="144"/>
      <c r="AT162" s="144"/>
      <c r="AU162" s="144"/>
      <c r="AV162" s="144"/>
      <c r="AW162" s="144"/>
      <c r="AX162" s="144"/>
      <c r="AY162" s="144"/>
      <c r="AZ162" s="144"/>
      <c r="BA162" s="144"/>
      <c r="BB162" s="181"/>
      <c r="BC162" s="181"/>
      <c r="BD162" s="181"/>
      <c r="BE162" s="181"/>
      <c r="BF162" s="181"/>
      <c r="BG162" s="181"/>
      <c r="BH162" s="181"/>
      <c r="BI162" s="181"/>
      <c r="BJ162" s="181"/>
      <c r="BK162" s="181"/>
      <c r="BL162" s="181"/>
      <c r="BM162" s="181"/>
      <c r="BN162" s="181"/>
      <c r="BO162" s="181"/>
      <c r="BP162" s="181"/>
      <c r="BQ162" s="181"/>
      <c r="BR162" s="181"/>
      <c r="BS162" s="181"/>
      <c r="BT162" s="181"/>
      <c r="BU162" s="181"/>
      <c r="BV162" s="181"/>
      <c r="BW162" s="181"/>
      <c r="BX162" s="181"/>
      <c r="BY162" s="181"/>
      <c r="BZ162" s="181"/>
      <c r="CA162" s="181"/>
      <c r="CB162" s="181"/>
      <c r="CC162" s="181"/>
      <c r="CD162" s="181"/>
    </row>
    <row r="163" spans="1:82" s="5" customFormat="1" ht="45" x14ac:dyDescent="0.2">
      <c r="A163" s="129">
        <f t="shared" si="44"/>
        <v>108</v>
      </c>
      <c r="B163" s="23" t="s">
        <v>359</v>
      </c>
      <c r="C163" s="151" t="s">
        <v>76</v>
      </c>
      <c r="D163" s="130" t="s">
        <v>326</v>
      </c>
      <c r="E163" s="130" t="s">
        <v>223</v>
      </c>
      <c r="F163" s="137">
        <v>0.03</v>
      </c>
      <c r="G163" s="170"/>
      <c r="H163" s="137">
        <v>1</v>
      </c>
      <c r="I163" s="137">
        <v>1</v>
      </c>
      <c r="J163" s="137">
        <v>1</v>
      </c>
      <c r="K163" s="137">
        <v>1</v>
      </c>
      <c r="L163" s="152">
        <v>1</v>
      </c>
      <c r="M163" s="152">
        <v>1</v>
      </c>
      <c r="N163" s="152">
        <v>1</v>
      </c>
      <c r="O163" s="131"/>
      <c r="P163" s="135"/>
      <c r="Q163" s="131">
        <f t="shared" si="45"/>
        <v>0.03</v>
      </c>
      <c r="R163" s="131">
        <f t="shared" si="46"/>
        <v>0.03</v>
      </c>
      <c r="S163" s="131">
        <f t="shared" si="47"/>
        <v>0.03</v>
      </c>
      <c r="T163" s="131">
        <f t="shared" si="48"/>
        <v>0</v>
      </c>
      <c r="U163" s="10"/>
      <c r="V163" s="10"/>
      <c r="W163" s="123"/>
      <c r="X163" s="124">
        <f t="shared" si="49"/>
        <v>2.2499999999999999E-2</v>
      </c>
      <c r="AA163"/>
      <c r="AQ163" s="145"/>
      <c r="AR163" s="145"/>
      <c r="AS163" s="144"/>
      <c r="AT163" s="144"/>
      <c r="AU163" s="144"/>
      <c r="AV163" s="144"/>
      <c r="AW163" s="144"/>
      <c r="AX163" s="144"/>
      <c r="AY163" s="144"/>
      <c r="AZ163" s="144"/>
      <c r="BA163" s="144"/>
      <c r="BB163" s="181"/>
      <c r="BC163" s="181"/>
      <c r="BD163" s="181"/>
      <c r="BE163" s="181"/>
      <c r="BF163" s="181"/>
      <c r="BG163" s="181"/>
      <c r="BH163" s="181"/>
      <c r="BI163" s="181"/>
      <c r="BJ163" s="181"/>
      <c r="BK163" s="181"/>
      <c r="BL163" s="181"/>
      <c r="BM163" s="181"/>
      <c r="BN163" s="181"/>
      <c r="BO163" s="181"/>
      <c r="BP163" s="181"/>
      <c r="BQ163" s="181"/>
      <c r="BR163" s="181"/>
      <c r="BS163" s="181"/>
      <c r="BT163" s="181"/>
      <c r="BU163" s="181"/>
      <c r="BV163" s="181"/>
      <c r="BW163" s="181"/>
      <c r="BX163" s="181"/>
      <c r="BY163" s="181"/>
      <c r="BZ163" s="181"/>
      <c r="CA163" s="181"/>
      <c r="CB163" s="181"/>
      <c r="CC163" s="181"/>
      <c r="CD163" s="181"/>
    </row>
    <row r="164" spans="1:82" s="5" customFormat="1" ht="45" x14ac:dyDescent="0.2">
      <c r="A164" s="129">
        <f t="shared" si="44"/>
        <v>109</v>
      </c>
      <c r="B164" s="294" t="s">
        <v>321</v>
      </c>
      <c r="C164" s="151" t="s">
        <v>76</v>
      </c>
      <c r="D164" s="130" t="s">
        <v>326</v>
      </c>
      <c r="E164" s="130" t="s">
        <v>223</v>
      </c>
      <c r="F164" s="137">
        <v>0.03</v>
      </c>
      <c r="G164" s="170"/>
      <c r="H164" s="137">
        <v>1</v>
      </c>
      <c r="I164" s="137">
        <v>1</v>
      </c>
      <c r="J164" s="137">
        <v>1</v>
      </c>
      <c r="K164" s="137">
        <v>1</v>
      </c>
      <c r="L164" s="152">
        <v>1</v>
      </c>
      <c r="M164" s="152">
        <v>1</v>
      </c>
      <c r="N164" s="152">
        <v>1</v>
      </c>
      <c r="O164" s="131"/>
      <c r="P164" s="135"/>
      <c r="Q164" s="131">
        <f t="shared" si="45"/>
        <v>0.03</v>
      </c>
      <c r="R164" s="131">
        <f t="shared" si="46"/>
        <v>0.03</v>
      </c>
      <c r="S164" s="131">
        <f t="shared" si="47"/>
        <v>0.03</v>
      </c>
      <c r="T164" s="131">
        <f t="shared" si="48"/>
        <v>0</v>
      </c>
      <c r="U164" s="10"/>
      <c r="V164" s="10"/>
      <c r="W164" s="123"/>
      <c r="X164" s="124">
        <f t="shared" si="49"/>
        <v>2.2499999999999999E-2</v>
      </c>
      <c r="AA164"/>
      <c r="AQ164" s="145"/>
      <c r="AR164" s="145"/>
      <c r="AS164" s="144"/>
      <c r="AT164" s="144"/>
      <c r="AU164" s="144"/>
      <c r="AV164" s="144"/>
      <c r="AW164" s="144"/>
      <c r="AX164" s="144"/>
      <c r="AY164" s="144"/>
      <c r="AZ164" s="144"/>
      <c r="BA164" s="144"/>
      <c r="BB164" s="181"/>
      <c r="BC164" s="181"/>
      <c r="BD164" s="181"/>
      <c r="BE164" s="181"/>
      <c r="BF164" s="181"/>
      <c r="BG164" s="181"/>
      <c r="BH164" s="181"/>
      <c r="BI164" s="181"/>
      <c r="BJ164" s="181"/>
      <c r="BK164" s="181"/>
      <c r="BL164" s="181"/>
      <c r="BM164" s="181"/>
      <c r="BN164" s="181"/>
      <c r="BO164" s="181"/>
      <c r="BP164" s="181"/>
      <c r="BQ164" s="181"/>
      <c r="BR164" s="181"/>
      <c r="BS164" s="181"/>
      <c r="BT164" s="181"/>
      <c r="BU164" s="181"/>
      <c r="BV164" s="181"/>
      <c r="BW164" s="181"/>
      <c r="BX164" s="181"/>
      <c r="BY164" s="181"/>
      <c r="BZ164" s="181"/>
      <c r="CA164" s="181"/>
      <c r="CB164" s="181"/>
      <c r="CC164" s="181"/>
      <c r="CD164" s="181"/>
    </row>
    <row r="165" spans="1:82" s="5" customFormat="1" ht="45" x14ac:dyDescent="0.2">
      <c r="A165" s="129">
        <f t="shared" si="44"/>
        <v>110</v>
      </c>
      <c r="B165" s="294" t="s">
        <v>324</v>
      </c>
      <c r="C165" s="151" t="s">
        <v>76</v>
      </c>
      <c r="D165" s="130" t="s">
        <v>326</v>
      </c>
      <c r="E165" s="130" t="s">
        <v>67</v>
      </c>
      <c r="F165" s="137">
        <v>0.03</v>
      </c>
      <c r="G165" s="170"/>
      <c r="H165" s="137">
        <v>1</v>
      </c>
      <c r="I165" s="137">
        <v>1</v>
      </c>
      <c r="J165" s="137">
        <v>1</v>
      </c>
      <c r="K165" s="137">
        <v>1</v>
      </c>
      <c r="L165" s="152">
        <v>1</v>
      </c>
      <c r="M165" s="152">
        <v>1</v>
      </c>
      <c r="N165" s="152">
        <v>1</v>
      </c>
      <c r="O165" s="131"/>
      <c r="P165" s="135"/>
      <c r="Q165" s="131">
        <f t="shared" si="45"/>
        <v>0.03</v>
      </c>
      <c r="R165" s="131">
        <f t="shared" si="46"/>
        <v>0.03</v>
      </c>
      <c r="S165" s="131">
        <f t="shared" si="47"/>
        <v>0.03</v>
      </c>
      <c r="T165" s="131">
        <f t="shared" si="48"/>
        <v>0</v>
      </c>
      <c r="U165" s="10"/>
      <c r="V165" s="10"/>
      <c r="W165" s="123"/>
      <c r="X165" s="124">
        <f t="shared" si="49"/>
        <v>2.2499999999999999E-2</v>
      </c>
      <c r="AA165"/>
      <c r="AQ165" s="145"/>
      <c r="AR165" s="145"/>
      <c r="AS165" s="144"/>
      <c r="AT165" s="144"/>
      <c r="AU165" s="144"/>
      <c r="AV165" s="144"/>
      <c r="AW165" s="144"/>
      <c r="AX165" s="144"/>
      <c r="AY165" s="144"/>
      <c r="AZ165" s="144"/>
      <c r="BA165" s="144"/>
      <c r="BB165" s="181"/>
      <c r="BC165" s="181"/>
      <c r="BD165" s="181"/>
      <c r="BE165" s="181"/>
      <c r="BF165" s="181"/>
      <c r="BG165" s="181"/>
      <c r="BH165" s="181"/>
      <c r="BI165" s="181"/>
      <c r="BJ165" s="181"/>
      <c r="BK165" s="181"/>
      <c r="BL165" s="181"/>
      <c r="BM165" s="181"/>
      <c r="BN165" s="181"/>
      <c r="BO165" s="181"/>
      <c r="BP165" s="181"/>
      <c r="BQ165" s="181"/>
      <c r="BR165" s="181"/>
      <c r="BS165" s="181"/>
      <c r="BT165" s="181"/>
      <c r="BU165" s="181"/>
      <c r="BV165" s="181"/>
      <c r="BW165" s="181"/>
      <c r="BX165" s="181"/>
      <c r="BY165" s="181"/>
      <c r="BZ165" s="181"/>
      <c r="CA165" s="181"/>
      <c r="CB165" s="181"/>
      <c r="CC165" s="181"/>
      <c r="CD165" s="181"/>
    </row>
    <row r="166" spans="1:82" s="5" customFormat="1" ht="45" x14ac:dyDescent="0.2">
      <c r="A166" s="129">
        <f t="shared" si="44"/>
        <v>111</v>
      </c>
      <c r="B166" s="294" t="s">
        <v>322</v>
      </c>
      <c r="C166" s="151" t="s">
        <v>76</v>
      </c>
      <c r="D166" s="130" t="s">
        <v>326</v>
      </c>
      <c r="E166" s="130" t="s">
        <v>157</v>
      </c>
      <c r="F166" s="137">
        <v>0.03</v>
      </c>
      <c r="G166" s="170"/>
      <c r="H166" s="137">
        <v>1</v>
      </c>
      <c r="I166" s="137">
        <v>1</v>
      </c>
      <c r="J166" s="137">
        <v>1</v>
      </c>
      <c r="K166" s="137">
        <v>1</v>
      </c>
      <c r="L166" s="152">
        <v>1</v>
      </c>
      <c r="M166" s="152">
        <v>1</v>
      </c>
      <c r="N166" s="152">
        <v>1</v>
      </c>
      <c r="O166" s="131"/>
      <c r="P166" s="135"/>
      <c r="Q166" s="131">
        <f t="shared" si="45"/>
        <v>0.03</v>
      </c>
      <c r="R166" s="131">
        <f t="shared" si="46"/>
        <v>0.03</v>
      </c>
      <c r="S166" s="131">
        <f t="shared" si="47"/>
        <v>0.03</v>
      </c>
      <c r="T166" s="131">
        <f t="shared" si="48"/>
        <v>0</v>
      </c>
      <c r="U166" s="10"/>
      <c r="V166" s="10"/>
      <c r="W166" s="123"/>
      <c r="X166" s="124">
        <f t="shared" si="49"/>
        <v>2.2499999999999999E-2</v>
      </c>
      <c r="AA166"/>
      <c r="AQ166" s="145"/>
      <c r="AR166" s="145"/>
      <c r="AS166" s="144"/>
      <c r="AT166" s="144"/>
      <c r="AU166" s="144"/>
      <c r="AV166" s="144"/>
      <c r="AW166" s="144"/>
      <c r="AX166" s="144"/>
      <c r="AY166" s="144"/>
      <c r="AZ166" s="144"/>
      <c r="BA166" s="144"/>
      <c r="BB166" s="181"/>
      <c r="BC166" s="181"/>
      <c r="BD166" s="181"/>
      <c r="BE166" s="181"/>
      <c r="BF166" s="181"/>
      <c r="BG166" s="181"/>
      <c r="BH166" s="181"/>
      <c r="BI166" s="181"/>
      <c r="BJ166" s="181"/>
      <c r="BK166" s="181"/>
      <c r="BL166" s="181"/>
      <c r="BM166" s="181"/>
      <c r="BN166" s="181"/>
      <c r="BO166" s="181"/>
      <c r="BP166" s="181"/>
      <c r="BQ166" s="181"/>
      <c r="BR166" s="181"/>
      <c r="BS166" s="181"/>
      <c r="BT166" s="181"/>
      <c r="BU166" s="181"/>
      <c r="BV166" s="181"/>
      <c r="BW166" s="181"/>
      <c r="BX166" s="181"/>
      <c r="BY166" s="181"/>
      <c r="BZ166" s="181"/>
      <c r="CA166" s="181"/>
      <c r="CB166" s="181"/>
      <c r="CC166" s="181"/>
      <c r="CD166" s="181"/>
    </row>
    <row r="167" spans="1:82" s="5" customFormat="1" ht="45" x14ac:dyDescent="0.2">
      <c r="A167" s="129">
        <f t="shared" si="44"/>
        <v>112</v>
      </c>
      <c r="B167" s="294" t="s">
        <v>343</v>
      </c>
      <c r="C167" s="151" t="s">
        <v>76</v>
      </c>
      <c r="D167" s="130" t="s">
        <v>326</v>
      </c>
      <c r="E167" s="130" t="s">
        <v>223</v>
      </c>
      <c r="F167" s="137">
        <v>0.03</v>
      </c>
      <c r="G167" s="170"/>
      <c r="H167" s="137">
        <v>1</v>
      </c>
      <c r="I167" s="137">
        <v>1</v>
      </c>
      <c r="J167" s="137">
        <v>1</v>
      </c>
      <c r="K167" s="137">
        <v>1</v>
      </c>
      <c r="L167" s="152">
        <v>1</v>
      </c>
      <c r="M167" s="152">
        <v>0.7</v>
      </c>
      <c r="N167" s="152">
        <v>0.7</v>
      </c>
      <c r="O167" s="131"/>
      <c r="P167" s="135"/>
      <c r="Q167" s="131">
        <f t="shared" si="45"/>
        <v>0.03</v>
      </c>
      <c r="R167" s="131">
        <f t="shared" si="46"/>
        <v>2.0999999999999998E-2</v>
      </c>
      <c r="S167" s="131">
        <f t="shared" si="47"/>
        <v>2.0999999999999998E-2</v>
      </c>
      <c r="T167" s="131">
        <f t="shared" si="48"/>
        <v>0</v>
      </c>
      <c r="U167" s="10"/>
      <c r="V167" s="10"/>
      <c r="W167" s="123"/>
      <c r="X167" s="124">
        <f t="shared" si="49"/>
        <v>1.7999999999999999E-2</v>
      </c>
      <c r="AA167"/>
      <c r="AQ167" s="145"/>
      <c r="AR167" s="145"/>
      <c r="AS167" s="144"/>
      <c r="AT167" s="144"/>
      <c r="AU167" s="144"/>
      <c r="AV167" s="144"/>
      <c r="AW167" s="144"/>
      <c r="AX167" s="144"/>
      <c r="AY167" s="144"/>
      <c r="AZ167" s="144"/>
      <c r="BA167" s="144"/>
      <c r="BB167" s="181"/>
      <c r="BC167" s="181"/>
      <c r="BD167" s="181"/>
      <c r="BE167" s="181"/>
      <c r="BF167" s="181"/>
      <c r="BG167" s="181"/>
      <c r="BH167" s="181"/>
      <c r="BI167" s="181"/>
      <c r="BJ167" s="181"/>
      <c r="BK167" s="181"/>
      <c r="BL167" s="181"/>
      <c r="BM167" s="181"/>
      <c r="BN167" s="181"/>
      <c r="BO167" s="181"/>
      <c r="BP167" s="181"/>
      <c r="BQ167" s="181"/>
      <c r="BR167" s="181"/>
      <c r="BS167" s="181"/>
      <c r="BT167" s="181"/>
      <c r="BU167" s="181"/>
      <c r="BV167" s="181"/>
      <c r="BW167" s="181"/>
      <c r="BX167" s="181"/>
      <c r="BY167" s="181"/>
      <c r="BZ167" s="181"/>
      <c r="CA167" s="181"/>
      <c r="CB167" s="181"/>
      <c r="CC167" s="181"/>
      <c r="CD167" s="181"/>
    </row>
    <row r="168" spans="1:82" s="5" customFormat="1" ht="45" x14ac:dyDescent="0.2">
      <c r="A168" s="129">
        <f t="shared" si="44"/>
        <v>113</v>
      </c>
      <c r="B168" s="294" t="s">
        <v>344</v>
      </c>
      <c r="C168" s="151" t="s">
        <v>76</v>
      </c>
      <c r="D168" s="130" t="s">
        <v>326</v>
      </c>
      <c r="E168" s="130" t="s">
        <v>223</v>
      </c>
      <c r="F168" s="137">
        <v>0.03</v>
      </c>
      <c r="G168" s="170"/>
      <c r="H168" s="137">
        <v>1</v>
      </c>
      <c r="I168" s="137">
        <v>1</v>
      </c>
      <c r="J168" s="137">
        <v>1</v>
      </c>
      <c r="K168" s="137">
        <v>1</v>
      </c>
      <c r="L168" s="152">
        <v>0.8</v>
      </c>
      <c r="M168" s="152">
        <v>0.8</v>
      </c>
      <c r="N168" s="152">
        <v>0.8</v>
      </c>
      <c r="O168" s="131"/>
      <c r="P168" s="135"/>
      <c r="Q168" s="131">
        <f t="shared" si="45"/>
        <v>2.4E-2</v>
      </c>
      <c r="R168" s="131">
        <f t="shared" si="46"/>
        <v>2.4E-2</v>
      </c>
      <c r="S168" s="131">
        <f t="shared" si="47"/>
        <v>2.4E-2</v>
      </c>
      <c r="T168" s="131">
        <f t="shared" si="48"/>
        <v>0</v>
      </c>
      <c r="U168" s="10"/>
      <c r="V168" s="10"/>
      <c r="W168" s="123"/>
      <c r="X168" s="124">
        <f t="shared" si="49"/>
        <v>1.8000000000000002E-2</v>
      </c>
      <c r="AA168"/>
      <c r="AQ168" s="145"/>
      <c r="AR168" s="145"/>
      <c r="AS168" s="144"/>
      <c r="AT168" s="144"/>
      <c r="AU168" s="144"/>
      <c r="AV168" s="144"/>
      <c r="AW168" s="144"/>
      <c r="AX168" s="144"/>
      <c r="AY168" s="144"/>
      <c r="AZ168" s="144"/>
      <c r="BA168" s="144"/>
      <c r="BB168" s="181"/>
      <c r="BC168" s="181"/>
      <c r="BD168" s="181"/>
      <c r="BE168" s="181"/>
      <c r="BF168" s="181"/>
      <c r="BG168" s="181"/>
      <c r="BH168" s="181"/>
      <c r="BI168" s="181"/>
      <c r="BJ168" s="181"/>
      <c r="BK168" s="181"/>
      <c r="BL168" s="181"/>
      <c r="BM168" s="181"/>
      <c r="BN168" s="181"/>
      <c r="BO168" s="181"/>
      <c r="BP168" s="181"/>
      <c r="BQ168" s="181"/>
      <c r="BR168" s="181"/>
      <c r="BS168" s="181"/>
      <c r="BT168" s="181"/>
      <c r="BU168" s="181"/>
      <c r="BV168" s="181"/>
      <c r="BW168" s="181"/>
      <c r="BX168" s="181"/>
      <c r="BY168" s="181"/>
      <c r="BZ168" s="181"/>
      <c r="CA168" s="181"/>
      <c r="CB168" s="181"/>
      <c r="CC168" s="181"/>
      <c r="CD168" s="181"/>
    </row>
    <row r="169" spans="1:82" s="5" customFormat="1" ht="45" x14ac:dyDescent="0.2">
      <c r="A169" s="129">
        <f t="shared" si="44"/>
        <v>114</v>
      </c>
      <c r="B169" s="294" t="s">
        <v>78</v>
      </c>
      <c r="C169" s="151" t="s">
        <v>76</v>
      </c>
      <c r="D169" s="130" t="s">
        <v>319</v>
      </c>
      <c r="E169" s="130" t="s">
        <v>223</v>
      </c>
      <c r="F169" s="137">
        <v>0.03</v>
      </c>
      <c r="G169" s="170"/>
      <c r="H169" s="137">
        <v>1</v>
      </c>
      <c r="I169" s="137">
        <v>1</v>
      </c>
      <c r="J169" s="137">
        <v>1</v>
      </c>
      <c r="K169" s="137">
        <v>1</v>
      </c>
      <c r="L169" s="152">
        <v>1</v>
      </c>
      <c r="M169" s="152">
        <v>1</v>
      </c>
      <c r="N169" s="152">
        <v>1</v>
      </c>
      <c r="O169" s="131"/>
      <c r="P169" s="135"/>
      <c r="Q169" s="131">
        <f t="shared" si="45"/>
        <v>0.03</v>
      </c>
      <c r="R169" s="131">
        <f t="shared" si="46"/>
        <v>0.03</v>
      </c>
      <c r="S169" s="131">
        <f t="shared" si="47"/>
        <v>0.03</v>
      </c>
      <c r="T169" s="131">
        <f t="shared" si="48"/>
        <v>0</v>
      </c>
      <c r="U169" s="10"/>
      <c r="V169" s="10"/>
      <c r="W169" s="123"/>
      <c r="X169" s="124">
        <f t="shared" si="49"/>
        <v>2.2499999999999999E-2</v>
      </c>
      <c r="AA169"/>
      <c r="AQ169" s="145"/>
      <c r="AR169" s="145"/>
      <c r="AS169" s="144"/>
      <c r="AT169" s="144"/>
      <c r="AU169" s="144"/>
      <c r="AV169" s="144"/>
      <c r="AW169" s="144"/>
      <c r="AX169" s="144"/>
      <c r="AY169" s="144"/>
      <c r="AZ169" s="144"/>
      <c r="BA169" s="144"/>
      <c r="BB169" s="181"/>
      <c r="BC169" s="181"/>
      <c r="BD169" s="181"/>
      <c r="BE169" s="181"/>
      <c r="BF169" s="181"/>
      <c r="BG169" s="181"/>
      <c r="BH169" s="181"/>
      <c r="BI169" s="181"/>
      <c r="BJ169" s="181"/>
      <c r="BK169" s="181"/>
      <c r="BL169" s="181"/>
      <c r="BM169" s="181"/>
      <c r="BN169" s="181"/>
      <c r="BO169" s="181"/>
      <c r="BP169" s="181"/>
      <c r="BQ169" s="181"/>
      <c r="BR169" s="181"/>
      <c r="BS169" s="181"/>
      <c r="BT169" s="181"/>
      <c r="BU169" s="181"/>
      <c r="BV169" s="181"/>
      <c r="BW169" s="181"/>
      <c r="BX169" s="181"/>
      <c r="BY169" s="181"/>
      <c r="BZ169" s="181"/>
      <c r="CA169" s="181"/>
      <c r="CB169" s="181"/>
      <c r="CC169" s="181"/>
      <c r="CD169" s="181"/>
    </row>
    <row r="170" spans="1:82" s="5" customFormat="1" ht="30" x14ac:dyDescent="0.2">
      <c r="A170" s="129">
        <f t="shared" si="44"/>
        <v>115</v>
      </c>
      <c r="B170" s="294" t="s">
        <v>79</v>
      </c>
      <c r="C170" s="151" t="s">
        <v>76</v>
      </c>
      <c r="D170" s="130" t="s">
        <v>319</v>
      </c>
      <c r="E170" s="130" t="s">
        <v>223</v>
      </c>
      <c r="F170" s="137">
        <v>0.03</v>
      </c>
      <c r="G170" s="170"/>
      <c r="H170" s="137">
        <v>1</v>
      </c>
      <c r="I170" s="137">
        <v>1</v>
      </c>
      <c r="J170" s="137">
        <v>1</v>
      </c>
      <c r="K170" s="137">
        <v>1</v>
      </c>
      <c r="L170" s="152">
        <v>1</v>
      </c>
      <c r="M170" s="152">
        <v>1</v>
      </c>
      <c r="N170" s="152">
        <v>1</v>
      </c>
      <c r="O170" s="131"/>
      <c r="P170" s="135"/>
      <c r="Q170" s="131">
        <f t="shared" si="45"/>
        <v>0.03</v>
      </c>
      <c r="R170" s="131">
        <f t="shared" si="46"/>
        <v>0.03</v>
      </c>
      <c r="S170" s="131">
        <f t="shared" si="47"/>
        <v>0.03</v>
      </c>
      <c r="T170" s="131">
        <f t="shared" si="48"/>
        <v>0</v>
      </c>
      <c r="U170" s="10"/>
      <c r="V170" s="10"/>
      <c r="W170" s="123"/>
      <c r="X170" s="124">
        <f t="shared" si="49"/>
        <v>2.2499999999999999E-2</v>
      </c>
      <c r="AA170"/>
      <c r="AQ170" s="145"/>
      <c r="AR170" s="145"/>
      <c r="AS170" s="144"/>
      <c r="AT170" s="144"/>
      <c r="AU170" s="144"/>
      <c r="AV170" s="144"/>
      <c r="AW170" s="144"/>
      <c r="AX170" s="144"/>
      <c r="AY170" s="144"/>
      <c r="AZ170" s="144"/>
      <c r="BA170" s="144"/>
      <c r="BB170" s="181"/>
      <c r="BC170" s="181"/>
      <c r="BD170" s="181"/>
      <c r="BE170" s="181"/>
      <c r="BF170" s="181"/>
      <c r="BG170" s="181"/>
      <c r="BH170" s="181"/>
      <c r="BI170" s="181"/>
      <c r="BJ170" s="181"/>
      <c r="BK170" s="181"/>
      <c r="BL170" s="181"/>
      <c r="BM170" s="181"/>
      <c r="BN170" s="181"/>
      <c r="BO170" s="181"/>
      <c r="BP170" s="181"/>
      <c r="BQ170" s="181"/>
      <c r="BR170" s="181"/>
      <c r="BS170" s="181"/>
      <c r="BT170" s="181"/>
      <c r="BU170" s="181"/>
      <c r="BV170" s="181"/>
      <c r="BW170" s="181"/>
      <c r="BX170" s="181"/>
      <c r="BY170" s="181"/>
      <c r="BZ170" s="181"/>
      <c r="CA170" s="181"/>
      <c r="CB170" s="181"/>
      <c r="CC170" s="181"/>
      <c r="CD170" s="181"/>
    </row>
    <row r="171" spans="1:82" s="5" customFormat="1" ht="30" x14ac:dyDescent="0.2">
      <c r="A171" s="129">
        <f t="shared" si="44"/>
        <v>116</v>
      </c>
      <c r="B171" s="294" t="s">
        <v>80</v>
      </c>
      <c r="C171" s="151" t="s">
        <v>76</v>
      </c>
      <c r="D171" s="130" t="s">
        <v>319</v>
      </c>
      <c r="E171" s="130" t="s">
        <v>223</v>
      </c>
      <c r="F171" s="137">
        <v>0.03</v>
      </c>
      <c r="G171" s="170"/>
      <c r="H171" s="137">
        <v>1</v>
      </c>
      <c r="I171" s="137">
        <v>1</v>
      </c>
      <c r="J171" s="137">
        <v>1</v>
      </c>
      <c r="K171" s="137">
        <v>1</v>
      </c>
      <c r="L171" s="152">
        <v>1</v>
      </c>
      <c r="M171" s="152">
        <v>1</v>
      </c>
      <c r="N171" s="152">
        <v>1</v>
      </c>
      <c r="O171" s="131"/>
      <c r="P171" s="135"/>
      <c r="Q171" s="131">
        <f t="shared" si="45"/>
        <v>0.03</v>
      </c>
      <c r="R171" s="131">
        <f t="shared" si="46"/>
        <v>0.03</v>
      </c>
      <c r="S171" s="131">
        <f t="shared" si="47"/>
        <v>0.03</v>
      </c>
      <c r="T171" s="131">
        <f t="shared" si="48"/>
        <v>0</v>
      </c>
      <c r="U171" s="10"/>
      <c r="V171" s="10"/>
      <c r="W171" s="123"/>
      <c r="X171" s="124">
        <f t="shared" si="49"/>
        <v>2.2499999999999999E-2</v>
      </c>
      <c r="AA171"/>
      <c r="AQ171" s="145"/>
      <c r="AR171" s="145"/>
      <c r="AS171" s="144"/>
      <c r="AT171" s="144"/>
      <c r="AU171" s="144"/>
      <c r="AV171" s="144"/>
      <c r="AW171" s="144"/>
      <c r="AX171" s="144"/>
      <c r="AY171" s="144"/>
      <c r="AZ171" s="144"/>
      <c r="BA171" s="144"/>
      <c r="BB171" s="181"/>
      <c r="BC171" s="181"/>
      <c r="BD171" s="181"/>
      <c r="BE171" s="181"/>
      <c r="BF171" s="181"/>
      <c r="BG171" s="181"/>
      <c r="BH171" s="181"/>
      <c r="BI171" s="181"/>
      <c r="BJ171" s="181"/>
      <c r="BK171" s="181"/>
      <c r="BL171" s="181"/>
      <c r="BM171" s="181"/>
      <c r="BN171" s="181"/>
      <c r="BO171" s="181"/>
      <c r="BP171" s="181"/>
      <c r="BQ171" s="181"/>
      <c r="BR171" s="181"/>
      <c r="BS171" s="181"/>
      <c r="BT171" s="181"/>
      <c r="BU171" s="181"/>
      <c r="BV171" s="181"/>
      <c r="BW171" s="181"/>
      <c r="BX171" s="181"/>
      <c r="BY171" s="181"/>
      <c r="BZ171" s="181"/>
      <c r="CA171" s="181"/>
      <c r="CB171" s="181"/>
      <c r="CC171" s="181"/>
      <c r="CD171" s="181"/>
    </row>
    <row r="172" spans="1:82" s="5" customFormat="1" ht="45" x14ac:dyDescent="0.2">
      <c r="A172" s="129">
        <f t="shared" si="44"/>
        <v>117</v>
      </c>
      <c r="B172" s="294" t="s">
        <v>81</v>
      </c>
      <c r="C172" s="151" t="s">
        <v>76</v>
      </c>
      <c r="D172" s="130" t="s">
        <v>319</v>
      </c>
      <c r="E172" s="130" t="s">
        <v>223</v>
      </c>
      <c r="F172" s="137">
        <v>0.03</v>
      </c>
      <c r="G172" s="170"/>
      <c r="H172" s="137">
        <v>1</v>
      </c>
      <c r="I172" s="137">
        <v>1</v>
      </c>
      <c r="J172" s="137">
        <v>1</v>
      </c>
      <c r="K172" s="137">
        <v>1</v>
      </c>
      <c r="L172" s="152">
        <v>1</v>
      </c>
      <c r="M172" s="152">
        <v>1</v>
      </c>
      <c r="N172" s="152">
        <v>1</v>
      </c>
      <c r="O172" s="131"/>
      <c r="P172" s="135"/>
      <c r="Q172" s="131">
        <f t="shared" si="45"/>
        <v>0.03</v>
      </c>
      <c r="R172" s="131">
        <f t="shared" si="46"/>
        <v>0.03</v>
      </c>
      <c r="S172" s="131">
        <f t="shared" si="47"/>
        <v>0.03</v>
      </c>
      <c r="T172" s="131">
        <f t="shared" si="48"/>
        <v>0</v>
      </c>
      <c r="U172" s="10"/>
      <c r="V172" s="10"/>
      <c r="W172" s="123"/>
      <c r="X172" s="124">
        <f t="shared" si="49"/>
        <v>2.2499999999999999E-2</v>
      </c>
      <c r="AA172"/>
      <c r="AQ172" s="145"/>
      <c r="AR172" s="145"/>
      <c r="AS172" s="144"/>
      <c r="AT172" s="144"/>
      <c r="AU172" s="144"/>
      <c r="AV172" s="144"/>
      <c r="AW172" s="144"/>
      <c r="AX172" s="144"/>
      <c r="AY172" s="144"/>
      <c r="AZ172" s="144"/>
      <c r="BA172" s="144"/>
      <c r="BB172" s="181"/>
      <c r="BC172" s="181"/>
      <c r="BD172" s="181"/>
      <c r="BE172" s="181"/>
      <c r="BF172" s="181"/>
      <c r="BG172" s="181"/>
      <c r="BH172" s="181"/>
      <c r="BI172" s="181"/>
      <c r="BJ172" s="181"/>
      <c r="BK172" s="181"/>
      <c r="BL172" s="181"/>
      <c r="BM172" s="181"/>
      <c r="BN172" s="181"/>
      <c r="BO172" s="181"/>
      <c r="BP172" s="181"/>
      <c r="BQ172" s="181"/>
      <c r="BR172" s="181"/>
      <c r="BS172" s="181"/>
      <c r="BT172" s="181"/>
      <c r="BU172" s="181"/>
      <c r="BV172" s="181"/>
      <c r="BW172" s="181"/>
      <c r="BX172" s="181"/>
      <c r="BY172" s="181"/>
      <c r="BZ172" s="181"/>
      <c r="CA172" s="181"/>
      <c r="CB172" s="181"/>
      <c r="CC172" s="181"/>
      <c r="CD172" s="181"/>
    </row>
    <row r="173" spans="1:82" s="5" customFormat="1" ht="30" x14ac:dyDescent="0.2">
      <c r="A173" s="129">
        <f t="shared" si="44"/>
        <v>118</v>
      </c>
      <c r="B173" s="294" t="s">
        <v>82</v>
      </c>
      <c r="C173" s="151" t="s">
        <v>76</v>
      </c>
      <c r="D173" s="130" t="s">
        <v>319</v>
      </c>
      <c r="E173" s="130" t="s">
        <v>223</v>
      </c>
      <c r="F173" s="137">
        <v>0.03</v>
      </c>
      <c r="G173" s="170"/>
      <c r="H173" s="137">
        <v>1</v>
      </c>
      <c r="I173" s="137">
        <v>1</v>
      </c>
      <c r="J173" s="137">
        <v>1</v>
      </c>
      <c r="K173" s="137">
        <v>1</v>
      </c>
      <c r="L173" s="152">
        <v>1</v>
      </c>
      <c r="M173" s="152">
        <v>1</v>
      </c>
      <c r="N173" s="152">
        <v>1</v>
      </c>
      <c r="O173" s="131"/>
      <c r="P173" s="135"/>
      <c r="Q173" s="131">
        <f t="shared" si="45"/>
        <v>0.03</v>
      </c>
      <c r="R173" s="131">
        <f t="shared" si="46"/>
        <v>0.03</v>
      </c>
      <c r="S173" s="131">
        <f t="shared" si="47"/>
        <v>0.03</v>
      </c>
      <c r="T173" s="131">
        <f t="shared" si="48"/>
        <v>0</v>
      </c>
      <c r="U173" s="10"/>
      <c r="V173" s="10"/>
      <c r="W173" s="123"/>
      <c r="X173" s="124">
        <f t="shared" si="49"/>
        <v>2.2499999999999999E-2</v>
      </c>
      <c r="AA173"/>
      <c r="AQ173" s="145"/>
      <c r="AR173" s="145"/>
      <c r="AS173" s="144"/>
      <c r="AT173" s="144"/>
      <c r="AU173" s="144"/>
      <c r="AV173" s="144"/>
      <c r="AW173" s="144"/>
      <c r="AX173" s="144"/>
      <c r="AY173" s="144"/>
      <c r="AZ173" s="144"/>
      <c r="BA173" s="144"/>
      <c r="BB173" s="181"/>
      <c r="BC173" s="181"/>
      <c r="BD173" s="181"/>
      <c r="BE173" s="181"/>
      <c r="BF173" s="181"/>
      <c r="BG173" s="181"/>
      <c r="BH173" s="181"/>
      <c r="BI173" s="181"/>
      <c r="BJ173" s="181"/>
      <c r="BK173" s="181"/>
      <c r="BL173" s="181"/>
      <c r="BM173" s="181"/>
      <c r="BN173" s="181"/>
      <c r="BO173" s="181"/>
      <c r="BP173" s="181"/>
      <c r="BQ173" s="181"/>
      <c r="BR173" s="181"/>
      <c r="BS173" s="181"/>
      <c r="BT173" s="181"/>
      <c r="BU173" s="181"/>
      <c r="BV173" s="181"/>
      <c r="BW173" s="181"/>
      <c r="BX173" s="181"/>
      <c r="BY173" s="181"/>
      <c r="BZ173" s="181"/>
      <c r="CA173" s="181"/>
      <c r="CB173" s="181"/>
      <c r="CC173" s="181"/>
      <c r="CD173" s="181"/>
    </row>
    <row r="174" spans="1:82" s="5" customFormat="1" ht="30" x14ac:dyDescent="0.2">
      <c r="A174" s="129">
        <f t="shared" si="44"/>
        <v>119</v>
      </c>
      <c r="B174" s="294" t="s">
        <v>167</v>
      </c>
      <c r="C174" s="151" t="s">
        <v>76</v>
      </c>
      <c r="D174" s="130" t="s">
        <v>319</v>
      </c>
      <c r="E174" s="130" t="s">
        <v>223</v>
      </c>
      <c r="F174" s="137">
        <v>0.03</v>
      </c>
      <c r="G174" s="170"/>
      <c r="H174" s="137">
        <v>1</v>
      </c>
      <c r="I174" s="137">
        <v>1</v>
      </c>
      <c r="J174" s="137">
        <v>1</v>
      </c>
      <c r="K174" s="137">
        <v>1</v>
      </c>
      <c r="L174" s="152">
        <v>1</v>
      </c>
      <c r="M174" s="152">
        <v>1</v>
      </c>
      <c r="N174" s="152">
        <v>1</v>
      </c>
      <c r="O174" s="131"/>
      <c r="P174" s="135"/>
      <c r="Q174" s="131">
        <f t="shared" si="45"/>
        <v>0.03</v>
      </c>
      <c r="R174" s="131">
        <f t="shared" si="46"/>
        <v>0.03</v>
      </c>
      <c r="S174" s="131">
        <f t="shared" si="47"/>
        <v>0.03</v>
      </c>
      <c r="T174" s="131">
        <f t="shared" si="48"/>
        <v>0</v>
      </c>
      <c r="U174" s="10"/>
      <c r="V174" s="10"/>
      <c r="W174" s="123"/>
      <c r="X174" s="124">
        <f t="shared" si="49"/>
        <v>2.2499999999999999E-2</v>
      </c>
      <c r="AA174"/>
      <c r="AQ174" s="145"/>
      <c r="AR174" s="145"/>
      <c r="AS174" s="144"/>
      <c r="AT174" s="144"/>
      <c r="AU174" s="144"/>
      <c r="AV174" s="144"/>
      <c r="AW174" s="144"/>
      <c r="AX174" s="144"/>
      <c r="AY174" s="144"/>
      <c r="AZ174" s="144"/>
      <c r="BA174" s="144"/>
      <c r="BB174" s="181"/>
      <c r="BC174" s="181"/>
      <c r="BD174" s="181"/>
      <c r="BE174" s="181"/>
      <c r="BF174" s="181"/>
      <c r="BG174" s="181"/>
      <c r="BH174" s="181"/>
      <c r="BI174" s="181"/>
      <c r="BJ174" s="181"/>
      <c r="BK174" s="181"/>
      <c r="BL174" s="181"/>
      <c r="BM174" s="181"/>
      <c r="BN174" s="181"/>
      <c r="BO174" s="181"/>
      <c r="BP174" s="181"/>
      <c r="BQ174" s="181"/>
      <c r="BR174" s="181"/>
      <c r="BS174" s="181"/>
      <c r="BT174" s="181"/>
      <c r="BU174" s="181"/>
      <c r="BV174" s="181"/>
      <c r="BW174" s="181"/>
      <c r="BX174" s="181"/>
      <c r="BY174" s="181"/>
      <c r="BZ174" s="181"/>
      <c r="CA174" s="181"/>
      <c r="CB174" s="181"/>
      <c r="CC174" s="181"/>
      <c r="CD174" s="181"/>
    </row>
    <row r="175" spans="1:82" s="5" customFormat="1" ht="30" x14ac:dyDescent="0.2">
      <c r="A175" s="129">
        <f t="shared" si="44"/>
        <v>120</v>
      </c>
      <c r="B175" s="294" t="s">
        <v>83</v>
      </c>
      <c r="C175" s="151" t="s">
        <v>76</v>
      </c>
      <c r="D175" s="130" t="s">
        <v>319</v>
      </c>
      <c r="E175" s="130" t="s">
        <v>223</v>
      </c>
      <c r="F175" s="137">
        <v>0.03</v>
      </c>
      <c r="G175" s="170"/>
      <c r="H175" s="137">
        <v>1</v>
      </c>
      <c r="I175" s="137">
        <v>1</v>
      </c>
      <c r="J175" s="137">
        <v>1</v>
      </c>
      <c r="K175" s="137">
        <v>1</v>
      </c>
      <c r="L175" s="152">
        <v>1</v>
      </c>
      <c r="M175" s="152">
        <v>1</v>
      </c>
      <c r="N175" s="152">
        <v>1</v>
      </c>
      <c r="O175" s="131"/>
      <c r="P175" s="135"/>
      <c r="Q175" s="131">
        <f t="shared" si="45"/>
        <v>0.03</v>
      </c>
      <c r="R175" s="131">
        <f t="shared" si="46"/>
        <v>0.03</v>
      </c>
      <c r="S175" s="131">
        <f t="shared" si="47"/>
        <v>0.03</v>
      </c>
      <c r="T175" s="131">
        <f t="shared" si="48"/>
        <v>0</v>
      </c>
      <c r="U175" s="10"/>
      <c r="V175" s="10"/>
      <c r="W175" s="123"/>
      <c r="X175" s="124">
        <f t="shared" si="49"/>
        <v>2.2499999999999999E-2</v>
      </c>
      <c r="AA175"/>
      <c r="AQ175" s="145"/>
      <c r="AR175" s="145"/>
      <c r="AS175" s="144"/>
      <c r="AT175" s="144"/>
      <c r="AU175" s="144"/>
      <c r="AV175" s="144"/>
      <c r="AW175" s="144"/>
      <c r="AX175" s="144"/>
      <c r="AY175" s="144"/>
      <c r="AZ175" s="144"/>
      <c r="BA175" s="144"/>
      <c r="BB175" s="181"/>
      <c r="BC175" s="181"/>
      <c r="BD175" s="181"/>
      <c r="BE175" s="181"/>
      <c r="BF175" s="181"/>
      <c r="BG175" s="181"/>
      <c r="BH175" s="181"/>
      <c r="BI175" s="181"/>
      <c r="BJ175" s="181"/>
      <c r="BK175" s="181"/>
      <c r="BL175" s="181"/>
      <c r="BM175" s="181"/>
      <c r="BN175" s="181"/>
      <c r="BO175" s="181"/>
      <c r="BP175" s="181"/>
      <c r="BQ175" s="181"/>
      <c r="BR175" s="181"/>
      <c r="BS175" s="181"/>
      <c r="BT175" s="181"/>
      <c r="BU175" s="181"/>
      <c r="BV175" s="181"/>
      <c r="BW175" s="181"/>
      <c r="BX175" s="181"/>
      <c r="BY175" s="181"/>
      <c r="BZ175" s="181"/>
      <c r="CA175" s="181"/>
      <c r="CB175" s="181"/>
      <c r="CC175" s="181"/>
      <c r="CD175" s="181"/>
    </row>
    <row r="176" spans="1:82" s="5" customFormat="1" ht="45" x14ac:dyDescent="0.2">
      <c r="A176" s="129">
        <f t="shared" si="44"/>
        <v>121</v>
      </c>
      <c r="B176" s="294" t="s">
        <v>315</v>
      </c>
      <c r="C176" s="151" t="s">
        <v>76</v>
      </c>
      <c r="D176" s="130" t="s">
        <v>326</v>
      </c>
      <c r="E176" s="130" t="s">
        <v>223</v>
      </c>
      <c r="F176" s="137">
        <v>0.03</v>
      </c>
      <c r="G176" s="170"/>
      <c r="H176" s="137">
        <v>1</v>
      </c>
      <c r="I176" s="137">
        <v>1</v>
      </c>
      <c r="J176" s="137">
        <v>1</v>
      </c>
      <c r="K176" s="137">
        <v>1</v>
      </c>
      <c r="L176" s="152">
        <v>1</v>
      </c>
      <c r="M176" s="152">
        <v>1</v>
      </c>
      <c r="N176" s="152">
        <v>1</v>
      </c>
      <c r="O176" s="131"/>
      <c r="P176" s="135"/>
      <c r="Q176" s="131">
        <f t="shared" si="45"/>
        <v>0.03</v>
      </c>
      <c r="R176" s="131">
        <f t="shared" si="46"/>
        <v>0.03</v>
      </c>
      <c r="S176" s="131">
        <f t="shared" si="47"/>
        <v>0.03</v>
      </c>
      <c r="T176" s="131">
        <f t="shared" si="48"/>
        <v>0</v>
      </c>
      <c r="U176" s="10"/>
      <c r="V176" s="10"/>
      <c r="W176" s="123"/>
      <c r="X176" s="124">
        <f t="shared" si="49"/>
        <v>2.2499999999999999E-2</v>
      </c>
      <c r="BB176" s="181"/>
      <c r="BC176" s="181"/>
      <c r="BD176" s="181"/>
      <c r="BE176" s="181"/>
      <c r="BF176" s="181"/>
      <c r="BG176" s="181"/>
      <c r="BH176" s="181"/>
      <c r="BI176" s="181"/>
      <c r="BJ176" s="181"/>
      <c r="BK176" s="181"/>
      <c r="BL176" s="181"/>
      <c r="BM176" s="181"/>
      <c r="BN176" s="181"/>
      <c r="BO176" s="181"/>
      <c r="BP176" s="181"/>
      <c r="BQ176" s="181"/>
      <c r="BR176" s="181"/>
      <c r="BS176" s="181"/>
      <c r="BT176" s="181"/>
      <c r="BU176" s="181"/>
      <c r="BV176" s="181"/>
      <c r="BW176" s="181"/>
      <c r="BX176" s="181"/>
      <c r="BY176" s="181"/>
      <c r="BZ176" s="181"/>
      <c r="CA176" s="181"/>
      <c r="CB176" s="181"/>
      <c r="CC176" s="181"/>
      <c r="CD176" s="181"/>
    </row>
    <row r="177" spans="1:82" s="5" customFormat="1" ht="15.75" x14ac:dyDescent="0.2">
      <c r="A177" s="129"/>
      <c r="B177" s="24" t="s">
        <v>84</v>
      </c>
      <c r="C177" s="151"/>
      <c r="D177" s="130"/>
      <c r="E177" s="160"/>
      <c r="F177" s="137"/>
      <c r="G177" s="170"/>
      <c r="H177" s="161"/>
      <c r="I177" s="161"/>
      <c r="J177" s="161"/>
      <c r="K177" s="161"/>
      <c r="L177" s="131"/>
      <c r="M177" s="131"/>
      <c r="N177" s="131"/>
      <c r="O177" s="131"/>
      <c r="P177" s="135"/>
      <c r="Q177" s="131">
        <f t="shared" si="45"/>
        <v>0</v>
      </c>
      <c r="R177" s="131">
        <f t="shared" si="46"/>
        <v>0</v>
      </c>
      <c r="S177" s="131">
        <f t="shared" si="47"/>
        <v>0</v>
      </c>
      <c r="T177" s="131">
        <f t="shared" si="48"/>
        <v>0</v>
      </c>
      <c r="U177" s="10"/>
      <c r="V177" s="10"/>
      <c r="W177" s="123"/>
      <c r="X177" s="124">
        <f t="shared" si="49"/>
        <v>0</v>
      </c>
      <c r="BB177" s="181"/>
      <c r="BC177" s="181"/>
      <c r="BD177" s="181"/>
      <c r="BE177" s="181"/>
      <c r="BF177" s="181"/>
      <c r="BG177" s="181"/>
      <c r="BH177" s="181"/>
      <c r="BI177" s="181"/>
      <c r="BJ177" s="181"/>
      <c r="BK177" s="181"/>
      <c r="BL177" s="181"/>
      <c r="BM177" s="181"/>
      <c r="BN177" s="181"/>
      <c r="BO177" s="181"/>
      <c r="BP177" s="181"/>
      <c r="BQ177" s="181"/>
      <c r="BR177" s="181"/>
      <c r="BS177" s="181"/>
      <c r="BT177" s="181"/>
      <c r="BU177" s="181"/>
      <c r="BV177" s="181"/>
      <c r="BW177" s="181"/>
      <c r="BX177" s="181"/>
      <c r="BY177" s="181"/>
      <c r="BZ177" s="181"/>
      <c r="CA177" s="181"/>
      <c r="CB177" s="181"/>
      <c r="CC177" s="181"/>
      <c r="CD177" s="181"/>
    </row>
    <row r="178" spans="1:82" s="5" customFormat="1" ht="45" x14ac:dyDescent="0.2">
      <c r="A178" s="129">
        <f>+A176+1</f>
        <v>122</v>
      </c>
      <c r="B178" s="294" t="s">
        <v>85</v>
      </c>
      <c r="C178" s="151" t="s">
        <v>190</v>
      </c>
      <c r="D178" s="130" t="s">
        <v>326</v>
      </c>
      <c r="E178" s="160" t="s">
        <v>222</v>
      </c>
      <c r="F178" s="137">
        <v>0.02</v>
      </c>
      <c r="G178" s="170"/>
      <c r="H178" s="161">
        <v>1</v>
      </c>
      <c r="I178" s="161">
        <v>1</v>
      </c>
      <c r="J178" s="161">
        <v>1</v>
      </c>
      <c r="K178" s="161">
        <v>1</v>
      </c>
      <c r="L178" s="152">
        <v>1</v>
      </c>
      <c r="M178" s="152">
        <v>1</v>
      </c>
      <c r="N178" s="152">
        <v>1</v>
      </c>
      <c r="O178" s="131"/>
      <c r="P178" s="135"/>
      <c r="Q178" s="131">
        <f t="shared" si="45"/>
        <v>0.02</v>
      </c>
      <c r="R178" s="131">
        <f t="shared" si="46"/>
        <v>0.02</v>
      </c>
      <c r="S178" s="131">
        <f t="shared" si="47"/>
        <v>0.02</v>
      </c>
      <c r="T178" s="131">
        <f t="shared" si="48"/>
        <v>0</v>
      </c>
      <c r="U178" s="10"/>
      <c r="V178" s="10"/>
      <c r="W178" s="123"/>
      <c r="X178" s="124">
        <f t="shared" si="49"/>
        <v>1.4999999999999999E-2</v>
      </c>
      <c r="BB178" s="181"/>
      <c r="BC178" s="181"/>
      <c r="BD178" s="181"/>
      <c r="BE178" s="181"/>
      <c r="BF178" s="181"/>
      <c r="BG178" s="181"/>
      <c r="BH178" s="181"/>
      <c r="BI178" s="181"/>
      <c r="BJ178" s="181"/>
      <c r="BK178" s="181"/>
      <c r="BL178" s="181"/>
      <c r="BM178" s="181"/>
      <c r="BN178" s="181"/>
      <c r="BO178" s="181"/>
      <c r="BP178" s="181"/>
      <c r="BQ178" s="181"/>
      <c r="BR178" s="181"/>
      <c r="BS178" s="181"/>
      <c r="BT178" s="181"/>
      <c r="BU178" s="181"/>
      <c r="BV178" s="181"/>
      <c r="BW178" s="181"/>
      <c r="BX178" s="181"/>
      <c r="BY178" s="181"/>
      <c r="BZ178" s="181"/>
      <c r="CA178" s="181"/>
      <c r="CB178" s="181"/>
      <c r="CC178" s="181"/>
      <c r="CD178" s="181"/>
    </row>
    <row r="179" spans="1:82" s="5" customFormat="1" ht="45" x14ac:dyDescent="0.2">
      <c r="A179" s="129">
        <f t="shared" si="44"/>
        <v>123</v>
      </c>
      <c r="B179" s="294" t="s">
        <v>316</v>
      </c>
      <c r="C179" s="151" t="s">
        <v>190</v>
      </c>
      <c r="D179" s="130" t="s">
        <v>326</v>
      </c>
      <c r="E179" s="160" t="s">
        <v>223</v>
      </c>
      <c r="F179" s="137">
        <v>0.02</v>
      </c>
      <c r="G179" s="170"/>
      <c r="H179" s="161">
        <v>1</v>
      </c>
      <c r="I179" s="161">
        <v>1</v>
      </c>
      <c r="J179" s="161">
        <v>1</v>
      </c>
      <c r="K179" s="161">
        <v>1</v>
      </c>
      <c r="L179" s="152">
        <v>0.8</v>
      </c>
      <c r="M179" s="152">
        <v>0.8</v>
      </c>
      <c r="N179" s="152">
        <v>0.8</v>
      </c>
      <c r="O179" s="131"/>
      <c r="P179" s="135"/>
      <c r="Q179" s="131">
        <f t="shared" ref="Q179:T180" si="50">IF(H179=0,$F179,IF((L179/H179*$F179)&gt;$F179,$F179,L179/H179*$F179))</f>
        <v>1.6E-2</v>
      </c>
      <c r="R179" s="131">
        <f t="shared" si="50"/>
        <v>1.6E-2</v>
      </c>
      <c r="S179" s="131">
        <f t="shared" si="50"/>
        <v>1.6E-2</v>
      </c>
      <c r="T179" s="131">
        <f t="shared" si="50"/>
        <v>0</v>
      </c>
      <c r="U179" s="10"/>
      <c r="V179" s="10"/>
      <c r="W179" s="123"/>
      <c r="X179" s="124">
        <f t="shared" ref="X179:X180" si="51">SUM(Q179:T179)/4</f>
        <v>1.2E-2</v>
      </c>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1"/>
      <c r="BW179" s="181"/>
      <c r="BX179" s="181"/>
      <c r="BY179" s="181"/>
      <c r="BZ179" s="181"/>
      <c r="CA179" s="181"/>
      <c r="CB179" s="181"/>
      <c r="CC179" s="181"/>
      <c r="CD179" s="181"/>
    </row>
    <row r="180" spans="1:82" s="5" customFormat="1" ht="45" x14ac:dyDescent="0.2">
      <c r="A180" s="129">
        <f t="shared" si="44"/>
        <v>124</v>
      </c>
      <c r="B180" s="294" t="s">
        <v>345</v>
      </c>
      <c r="C180" s="151" t="s">
        <v>190</v>
      </c>
      <c r="D180" s="130" t="s">
        <v>326</v>
      </c>
      <c r="E180" s="160" t="s">
        <v>223</v>
      </c>
      <c r="F180" s="137">
        <v>0.02</v>
      </c>
      <c r="G180" s="170"/>
      <c r="H180" s="161">
        <v>1</v>
      </c>
      <c r="I180" s="161">
        <v>1</v>
      </c>
      <c r="J180" s="161">
        <v>1</v>
      </c>
      <c r="K180" s="161">
        <v>1</v>
      </c>
      <c r="L180" s="152">
        <v>0.85</v>
      </c>
      <c r="M180" s="152">
        <v>0.85</v>
      </c>
      <c r="N180" s="152">
        <v>0.85</v>
      </c>
      <c r="O180" s="131"/>
      <c r="P180" s="135"/>
      <c r="Q180" s="131">
        <f t="shared" si="50"/>
        <v>1.7000000000000001E-2</v>
      </c>
      <c r="R180" s="131">
        <f t="shared" si="50"/>
        <v>1.7000000000000001E-2</v>
      </c>
      <c r="S180" s="131">
        <f t="shared" si="50"/>
        <v>1.7000000000000001E-2</v>
      </c>
      <c r="T180" s="131">
        <f t="shared" si="50"/>
        <v>0</v>
      </c>
      <c r="U180" s="10"/>
      <c r="V180" s="10"/>
      <c r="W180" s="123"/>
      <c r="X180" s="124">
        <f t="shared" si="51"/>
        <v>1.2750000000000001E-2</v>
      </c>
      <c r="BB180" s="181"/>
      <c r="BC180" s="181"/>
      <c r="BD180" s="181"/>
      <c r="BE180" s="181"/>
      <c r="BF180" s="181"/>
      <c r="BG180" s="181"/>
      <c r="BH180" s="181"/>
      <c r="BI180" s="181"/>
      <c r="BJ180" s="181"/>
      <c r="BK180" s="181"/>
      <c r="BL180" s="181"/>
      <c r="BM180" s="181"/>
      <c r="BN180" s="181"/>
      <c r="BO180" s="181"/>
      <c r="BP180" s="181"/>
      <c r="BQ180" s="181"/>
      <c r="BR180" s="181"/>
      <c r="BS180" s="181"/>
      <c r="BT180" s="181"/>
      <c r="BU180" s="181"/>
      <c r="BV180" s="181"/>
      <c r="BW180" s="181"/>
      <c r="BX180" s="181"/>
      <c r="BY180" s="181"/>
      <c r="BZ180" s="181"/>
      <c r="CA180" s="181"/>
      <c r="CB180" s="181"/>
      <c r="CC180" s="181"/>
      <c r="CD180" s="181"/>
    </row>
    <row r="181" spans="1:82" s="181" customFormat="1" ht="45" x14ac:dyDescent="0.2">
      <c r="A181" s="129">
        <f t="shared" si="44"/>
        <v>125</v>
      </c>
      <c r="B181" s="23" t="s">
        <v>408</v>
      </c>
      <c r="C181" s="151" t="s">
        <v>129</v>
      </c>
      <c r="D181" s="130" t="s">
        <v>326</v>
      </c>
      <c r="E181" s="130"/>
      <c r="F181" s="137"/>
      <c r="G181" s="170"/>
      <c r="H181" s="161">
        <v>0</v>
      </c>
      <c r="I181" s="161">
        <v>0.5</v>
      </c>
      <c r="J181" s="161">
        <v>0.7</v>
      </c>
      <c r="K181" s="161">
        <v>1</v>
      </c>
      <c r="L181" s="263">
        <v>0.1</v>
      </c>
      <c r="M181" s="263">
        <v>0.2</v>
      </c>
      <c r="N181" s="263">
        <v>0.25</v>
      </c>
      <c r="O181" s="264"/>
      <c r="P181" s="265"/>
      <c r="Q181" s="264"/>
      <c r="R181" s="264"/>
      <c r="S181" s="264"/>
      <c r="T181" s="264"/>
      <c r="U181" s="224"/>
      <c r="V181" s="224"/>
      <c r="W181" s="266"/>
      <c r="X181" s="267"/>
    </row>
    <row r="182" spans="1:82" s="181" customFormat="1" ht="15" hidden="1" x14ac:dyDescent="0.2">
      <c r="A182" s="129"/>
      <c r="B182" s="23"/>
      <c r="C182" s="151"/>
      <c r="D182" s="130"/>
      <c r="E182" s="160"/>
      <c r="F182" s="137"/>
      <c r="G182" s="170"/>
      <c r="H182" s="137"/>
      <c r="I182" s="137"/>
      <c r="J182" s="137"/>
      <c r="K182" s="137"/>
      <c r="L182" s="263"/>
      <c r="M182" s="263"/>
      <c r="N182" s="263"/>
      <c r="O182" s="264"/>
      <c r="P182" s="265"/>
      <c r="Q182" s="264"/>
      <c r="R182" s="264"/>
      <c r="S182" s="264"/>
      <c r="T182" s="264"/>
      <c r="U182" s="224"/>
      <c r="V182" s="224"/>
      <c r="W182" s="266"/>
      <c r="X182" s="267"/>
    </row>
    <row r="183" spans="1:82" s="181" customFormat="1" ht="15" hidden="1" x14ac:dyDescent="0.2">
      <c r="A183" s="129"/>
      <c r="B183" s="23"/>
      <c r="C183" s="151"/>
      <c r="D183" s="151"/>
      <c r="E183" s="158"/>
      <c r="F183" s="137"/>
      <c r="G183" s="170"/>
      <c r="H183" s="137"/>
      <c r="I183" s="137"/>
      <c r="J183" s="137"/>
      <c r="K183" s="161"/>
      <c r="L183" s="263"/>
      <c r="M183" s="263"/>
      <c r="N183" s="263"/>
      <c r="O183" s="264"/>
      <c r="P183" s="265"/>
      <c r="Q183" s="264"/>
      <c r="R183" s="264"/>
      <c r="S183" s="264"/>
      <c r="T183" s="264"/>
      <c r="U183" s="224"/>
      <c r="V183" s="224"/>
      <c r="W183" s="266"/>
      <c r="X183" s="267"/>
    </row>
    <row r="184" spans="1:82" s="181" customFormat="1" ht="15" hidden="1" x14ac:dyDescent="0.2">
      <c r="A184" s="129"/>
      <c r="B184" s="23"/>
      <c r="C184" s="151"/>
      <c r="D184" s="151"/>
      <c r="E184" s="158"/>
      <c r="F184" s="137"/>
      <c r="G184" s="170"/>
      <c r="H184" s="137"/>
      <c r="I184" s="137"/>
      <c r="J184" s="137"/>
      <c r="K184" s="161"/>
      <c r="L184" s="263"/>
      <c r="M184" s="263"/>
      <c r="N184" s="263"/>
      <c r="O184" s="264"/>
      <c r="P184" s="268"/>
      <c r="Q184" s="269"/>
      <c r="R184" s="269"/>
      <c r="S184" s="269"/>
      <c r="T184" s="269"/>
      <c r="U184" s="224"/>
      <c r="V184" s="224"/>
      <c r="W184" s="224"/>
      <c r="X184" s="267"/>
    </row>
    <row r="185" spans="1:82" s="5" customFormat="1" ht="15" x14ac:dyDescent="0.2">
      <c r="A185" s="163"/>
      <c r="B185" s="164"/>
      <c r="C185" s="165"/>
      <c r="D185" s="165"/>
      <c r="E185" s="166"/>
      <c r="F185" s="106"/>
      <c r="G185" s="167"/>
      <c r="H185" s="106"/>
      <c r="I185" s="106"/>
      <c r="J185" s="106"/>
      <c r="K185" s="106"/>
      <c r="L185" s="4"/>
      <c r="M185" s="4"/>
      <c r="N185" s="4"/>
      <c r="O185" s="4"/>
      <c r="P185" s="168"/>
      <c r="Q185" s="169"/>
      <c r="R185" s="169"/>
      <c r="S185" s="169"/>
      <c r="T185" s="169"/>
      <c r="U185" s="122"/>
      <c r="V185" s="122"/>
      <c r="W185" s="122"/>
      <c r="X185" s="125"/>
      <c r="AQ185" s="181"/>
      <c r="AR185" s="181"/>
      <c r="AS185" s="181"/>
      <c r="AT185" s="181"/>
      <c r="AU185" s="181"/>
      <c r="AV185" s="181"/>
      <c r="AW185" s="181"/>
      <c r="AX185" s="181"/>
      <c r="AY185" s="181"/>
      <c r="AZ185" s="181"/>
      <c r="BA185" s="181"/>
      <c r="BB185" s="181"/>
      <c r="BC185" s="181"/>
      <c r="BD185" s="181"/>
      <c r="BE185" s="181"/>
      <c r="BF185" s="181"/>
      <c r="BG185" s="181"/>
      <c r="BH185" s="181"/>
      <c r="BI185" s="181"/>
      <c r="BJ185" s="181"/>
      <c r="BK185" s="181"/>
      <c r="BL185" s="181"/>
      <c r="BM185" s="181"/>
      <c r="BN185" s="181"/>
      <c r="BO185" s="181"/>
      <c r="BP185" s="181"/>
      <c r="BQ185" s="181"/>
      <c r="BR185" s="181"/>
      <c r="BS185" s="181"/>
      <c r="BT185" s="181"/>
      <c r="BU185" s="181"/>
      <c r="BV185" s="181"/>
      <c r="BW185" s="181"/>
      <c r="BX185" s="181"/>
      <c r="BY185" s="181"/>
      <c r="BZ185" s="181"/>
      <c r="CA185" s="181"/>
      <c r="CB185" s="181"/>
      <c r="CC185" s="181"/>
      <c r="CD185" s="181"/>
    </row>
    <row r="186" spans="1:82" s="5" customFormat="1" ht="15" hidden="1" x14ac:dyDescent="0.2">
      <c r="A186" s="163"/>
      <c r="B186" s="164"/>
      <c r="C186" s="165"/>
      <c r="D186" s="165"/>
      <c r="E186" s="166"/>
      <c r="F186" s="106"/>
      <c r="G186" s="167"/>
      <c r="H186" s="106"/>
      <c r="I186" s="106"/>
      <c r="J186" s="106"/>
      <c r="K186" s="106"/>
      <c r="L186" s="100"/>
      <c r="M186" s="100"/>
      <c r="N186" s="100"/>
      <c r="O186" s="100"/>
      <c r="P186" s="168"/>
      <c r="Q186" s="169"/>
      <c r="R186" s="169"/>
      <c r="S186" s="169"/>
      <c r="T186" s="169"/>
      <c r="U186" s="122"/>
      <c r="V186" s="122"/>
      <c r="W186" s="122"/>
      <c r="X186" s="125"/>
      <c r="AQ186" s="181"/>
      <c r="AR186" s="181"/>
      <c r="AS186" s="181"/>
      <c r="AT186" s="181"/>
      <c r="AU186" s="181"/>
      <c r="AV186" s="181"/>
      <c r="AW186" s="181"/>
      <c r="AX186" s="181"/>
      <c r="AY186" s="181"/>
      <c r="AZ186" s="181"/>
      <c r="BA186" s="181"/>
      <c r="BB186" s="181"/>
      <c r="BC186" s="181"/>
      <c r="BD186" s="181"/>
      <c r="BE186" s="181"/>
      <c r="BF186" s="181"/>
      <c r="BG186" s="181"/>
      <c r="BH186" s="181"/>
      <c r="BI186" s="181"/>
      <c r="BJ186" s="181"/>
      <c r="BK186" s="181"/>
      <c r="BL186" s="181"/>
      <c r="BM186" s="181"/>
      <c r="BN186" s="181"/>
      <c r="BO186" s="181"/>
      <c r="BP186" s="181"/>
      <c r="BQ186" s="181"/>
      <c r="BR186" s="181"/>
      <c r="BS186" s="181"/>
      <c r="BT186" s="181"/>
      <c r="BU186" s="181"/>
      <c r="BV186" s="181"/>
      <c r="BW186" s="181"/>
      <c r="BX186" s="181"/>
      <c r="BY186" s="181"/>
      <c r="BZ186" s="181"/>
      <c r="CA186" s="181"/>
      <c r="CB186" s="181"/>
      <c r="CC186" s="181"/>
      <c r="CD186" s="181"/>
    </row>
    <row r="187" spans="1:82" s="5" customFormat="1" ht="15" hidden="1" x14ac:dyDescent="0.2">
      <c r="A187" s="163"/>
      <c r="B187" s="164"/>
      <c r="C187" s="165"/>
      <c r="D187" s="165"/>
      <c r="E187" s="166"/>
      <c r="F187" s="106"/>
      <c r="G187" s="167"/>
      <c r="H187" s="106"/>
      <c r="I187" s="106"/>
      <c r="J187" s="106"/>
      <c r="K187" s="106"/>
      <c r="L187" s="100"/>
      <c r="M187" s="100"/>
      <c r="N187" s="100"/>
      <c r="O187" s="100"/>
      <c r="P187" s="168"/>
      <c r="Q187" s="169"/>
      <c r="R187" s="169"/>
      <c r="S187" s="169"/>
      <c r="T187" s="169"/>
      <c r="U187" s="122"/>
      <c r="V187" s="122"/>
      <c r="W187" s="122"/>
      <c r="X187" s="125"/>
      <c r="AQ187" s="181"/>
      <c r="AR187" s="181"/>
      <c r="AS187" s="181"/>
      <c r="AT187" s="181"/>
      <c r="AU187" s="181"/>
      <c r="AV187" s="181"/>
      <c r="AW187" s="181"/>
      <c r="AX187" s="181"/>
      <c r="AY187" s="181"/>
      <c r="AZ187" s="181"/>
      <c r="BA187" s="181"/>
      <c r="BB187" s="181"/>
      <c r="BC187" s="181"/>
      <c r="BD187" s="181"/>
      <c r="BE187" s="181"/>
      <c r="BF187" s="181"/>
      <c r="BG187" s="181"/>
      <c r="BH187" s="181"/>
      <c r="BI187" s="181"/>
      <c r="BJ187" s="181"/>
      <c r="BK187" s="181"/>
      <c r="BL187" s="181"/>
      <c r="BM187" s="181"/>
      <c r="BN187" s="181"/>
      <c r="BO187" s="181"/>
      <c r="BP187" s="181"/>
      <c r="BQ187" s="181"/>
      <c r="BR187" s="181"/>
      <c r="BS187" s="181"/>
      <c r="BT187" s="181"/>
      <c r="BU187" s="181"/>
      <c r="BV187" s="181"/>
      <c r="BW187" s="181"/>
      <c r="BX187" s="181"/>
      <c r="BY187" s="181"/>
      <c r="BZ187" s="181"/>
      <c r="CA187" s="181"/>
      <c r="CB187" s="181"/>
      <c r="CC187" s="181"/>
      <c r="CD187" s="181"/>
    </row>
    <row r="188" spans="1:82" s="5" customFormat="1" ht="15" hidden="1" x14ac:dyDescent="0.2">
      <c r="A188" s="163"/>
      <c r="B188" s="164"/>
      <c r="C188" s="165"/>
      <c r="D188" s="165"/>
      <c r="E188" s="166"/>
      <c r="F188" s="106"/>
      <c r="G188" s="167"/>
      <c r="H188" s="106"/>
      <c r="I188" s="106"/>
      <c r="J188" s="106"/>
      <c r="K188" s="106"/>
      <c r="L188" s="100"/>
      <c r="M188" s="100"/>
      <c r="N188" s="100"/>
      <c r="O188" s="100"/>
      <c r="P188" s="168"/>
      <c r="Q188" s="169"/>
      <c r="R188" s="169"/>
      <c r="S188" s="169"/>
      <c r="T188" s="169"/>
      <c r="U188" s="122"/>
      <c r="V188" s="122"/>
      <c r="W188" s="122"/>
      <c r="X188" s="125"/>
      <c r="AQ188" s="181"/>
      <c r="AR188" s="181"/>
      <c r="AS188" s="181"/>
      <c r="AT188" s="181"/>
      <c r="AU188" s="181"/>
      <c r="AV188" s="181"/>
      <c r="AW188" s="181"/>
      <c r="AX188" s="181"/>
      <c r="AY188" s="181"/>
      <c r="AZ188" s="181"/>
      <c r="BA188" s="181"/>
      <c r="BB188" s="181"/>
      <c r="BC188" s="181"/>
      <c r="BD188" s="181"/>
      <c r="BE188" s="181"/>
      <c r="BF188" s="181"/>
      <c r="BG188" s="181"/>
      <c r="BH188" s="181"/>
      <c r="BI188" s="181"/>
      <c r="BJ188" s="181"/>
      <c r="BK188" s="181"/>
      <c r="BL188" s="181"/>
      <c r="BM188" s="181"/>
      <c r="BN188" s="181"/>
      <c r="BO188" s="181"/>
      <c r="BP188" s="181"/>
      <c r="BQ188" s="181"/>
      <c r="BR188" s="181"/>
      <c r="BS188" s="181"/>
      <c r="BT188" s="181"/>
      <c r="BU188" s="181"/>
      <c r="BV188" s="181"/>
      <c r="BW188" s="181"/>
      <c r="BX188" s="181"/>
      <c r="BY188" s="181"/>
      <c r="BZ188" s="181"/>
      <c r="CA188" s="181"/>
      <c r="CB188" s="181"/>
      <c r="CC188" s="181"/>
      <c r="CD188" s="181"/>
    </row>
    <row r="189" spans="1:82" s="5" customFormat="1" ht="15" x14ac:dyDescent="0.2">
      <c r="A189" s="163"/>
      <c r="B189" s="164"/>
      <c r="C189" s="165"/>
      <c r="D189" s="165"/>
      <c r="E189" s="166"/>
      <c r="F189" s="106"/>
      <c r="G189" s="167"/>
      <c r="H189" s="106"/>
      <c r="I189" s="106"/>
      <c r="J189" s="106"/>
      <c r="K189" s="106"/>
      <c r="L189" s="100"/>
      <c r="M189" s="100"/>
      <c r="N189" s="100"/>
      <c r="O189" s="100"/>
      <c r="P189" s="168"/>
      <c r="Q189" s="169"/>
      <c r="R189" s="169"/>
      <c r="S189" s="169"/>
      <c r="T189" s="169"/>
      <c r="U189" s="122"/>
      <c r="V189" s="122"/>
      <c r="W189" s="122"/>
      <c r="X189" s="125"/>
      <c r="AQ189" s="181"/>
      <c r="AR189" s="181"/>
      <c r="AS189" s="181"/>
      <c r="AT189" s="181"/>
      <c r="AU189" s="181"/>
      <c r="AV189" s="181"/>
      <c r="AW189" s="181"/>
      <c r="AX189" s="181"/>
      <c r="AY189" s="181"/>
      <c r="AZ189" s="181"/>
      <c r="BA189" s="181"/>
      <c r="BB189" s="181"/>
      <c r="BC189" s="181"/>
      <c r="BD189" s="181"/>
      <c r="BE189" s="181"/>
      <c r="BF189" s="181"/>
      <c r="BG189" s="181"/>
      <c r="BH189" s="181"/>
      <c r="BI189" s="181"/>
      <c r="BJ189" s="181"/>
      <c r="BK189" s="181"/>
      <c r="BL189" s="181"/>
      <c r="BM189" s="181"/>
      <c r="BN189" s="181"/>
      <c r="BO189" s="181"/>
      <c r="BP189" s="181"/>
      <c r="BQ189" s="181"/>
      <c r="BR189" s="181"/>
      <c r="BS189" s="181"/>
      <c r="BT189" s="181"/>
      <c r="BU189" s="181"/>
      <c r="BV189" s="181"/>
      <c r="BW189" s="181"/>
      <c r="BX189" s="181"/>
      <c r="BY189" s="181"/>
      <c r="BZ189" s="181"/>
      <c r="CA189" s="181"/>
      <c r="CB189" s="181"/>
      <c r="CC189" s="181"/>
      <c r="CD189" s="181"/>
    </row>
    <row r="190" spans="1:82" s="5" customFormat="1" ht="15" x14ac:dyDescent="0.2">
      <c r="A190" s="163"/>
      <c r="B190" s="164"/>
      <c r="C190" s="165"/>
      <c r="D190" s="165"/>
      <c r="E190" s="166"/>
      <c r="F190" s="106"/>
      <c r="G190" s="167"/>
      <c r="H190" s="106"/>
      <c r="I190" s="106"/>
      <c r="J190" s="106"/>
      <c r="K190" s="106"/>
      <c r="L190" s="4"/>
      <c r="M190" s="4"/>
      <c r="N190" s="4"/>
      <c r="O190" s="4"/>
      <c r="P190" s="168"/>
      <c r="Q190" s="169"/>
      <c r="R190" s="169"/>
      <c r="S190" s="169"/>
      <c r="T190" s="169"/>
      <c r="U190" s="122"/>
      <c r="V190" s="122"/>
      <c r="W190" s="122"/>
      <c r="X190" s="125"/>
      <c r="AQ190" s="181"/>
      <c r="AR190" s="181"/>
      <c r="AS190" s="181"/>
      <c r="AT190" s="181"/>
      <c r="AU190" s="181"/>
      <c r="AV190" s="181"/>
      <c r="AW190" s="181"/>
      <c r="AX190" s="181"/>
      <c r="AY190" s="181"/>
      <c r="AZ190" s="181"/>
      <c r="BA190" s="181"/>
      <c r="BB190" s="181"/>
      <c r="BC190" s="181"/>
      <c r="BD190" s="181"/>
      <c r="BE190" s="181"/>
      <c r="BF190" s="181"/>
      <c r="BG190" s="181"/>
      <c r="BH190" s="181"/>
      <c r="BI190" s="181"/>
      <c r="BJ190" s="181"/>
      <c r="BK190" s="181"/>
      <c r="BL190" s="181"/>
      <c r="BM190" s="181"/>
      <c r="BN190" s="181"/>
      <c r="BO190" s="181"/>
      <c r="BP190" s="181"/>
      <c r="BQ190" s="181"/>
      <c r="BR190" s="181"/>
      <c r="BS190" s="181"/>
      <c r="BT190" s="181"/>
      <c r="BU190" s="181"/>
      <c r="BV190" s="181"/>
      <c r="BW190" s="181"/>
      <c r="BX190" s="181"/>
      <c r="BY190" s="181"/>
      <c r="BZ190" s="181"/>
      <c r="CA190" s="181"/>
      <c r="CB190" s="181"/>
      <c r="CC190" s="181"/>
      <c r="CD190" s="181"/>
    </row>
    <row r="191" spans="1:82" s="5" customFormat="1" ht="16.5" thickBot="1" x14ac:dyDescent="0.3">
      <c r="A191" s="181"/>
      <c r="B191" s="181"/>
      <c r="C191" s="181"/>
      <c r="D191" s="226"/>
      <c r="E191" s="226"/>
      <c r="F191" s="226"/>
      <c r="G191" s="226"/>
      <c r="H191" s="226"/>
      <c r="I191" s="226"/>
      <c r="J191" s="226"/>
      <c r="K191" s="226"/>
      <c r="L191" s="4"/>
      <c r="M191" s="4"/>
      <c r="N191" s="4"/>
      <c r="O191" s="4"/>
      <c r="P191" s="16"/>
      <c r="V191" s="3" t="s">
        <v>23</v>
      </c>
      <c r="AQ191" s="181"/>
      <c r="AR191" s="181"/>
      <c r="AS191" s="181"/>
      <c r="AT191" s="181"/>
      <c r="AU191" s="181"/>
      <c r="AV191" s="181"/>
      <c r="AW191" s="181"/>
      <c r="AX191" s="181"/>
      <c r="AY191" s="181"/>
      <c r="AZ191" s="181"/>
      <c r="BA191" s="181"/>
      <c r="BB191" s="181"/>
      <c r="BC191" s="181"/>
      <c r="BD191" s="181"/>
      <c r="BE191" s="181"/>
      <c r="BF191" s="181"/>
      <c r="BG191" s="181"/>
      <c r="BH191" s="181"/>
      <c r="BI191" s="181"/>
      <c r="BJ191" s="181"/>
      <c r="BK191" s="181"/>
      <c r="BL191" s="181"/>
      <c r="BM191" s="181"/>
      <c r="BN191" s="181"/>
      <c r="BO191" s="181"/>
      <c r="BP191" s="181"/>
      <c r="BQ191" s="181"/>
      <c r="BR191" s="181"/>
      <c r="BS191" s="181"/>
      <c r="BT191" s="181"/>
      <c r="BU191" s="181"/>
      <c r="BV191" s="181"/>
      <c r="BW191" s="181"/>
      <c r="BX191" s="181"/>
      <c r="BY191" s="181"/>
      <c r="BZ191" s="181"/>
      <c r="CA191" s="181"/>
      <c r="CB191" s="181"/>
      <c r="CC191" s="181"/>
      <c r="CD191" s="181"/>
    </row>
    <row r="192" spans="1:82" s="5" customFormat="1" ht="16.5" thickBot="1" x14ac:dyDescent="0.3">
      <c r="A192" s="181"/>
      <c r="B192" s="248" t="s">
        <v>24</v>
      </c>
      <c r="C192" s="249"/>
      <c r="D192" s="249"/>
      <c r="E192" s="120">
        <f>SUBTOTAL(9,F39:F184)</f>
        <v>5.2099999999999929</v>
      </c>
      <c r="F192" s="97"/>
      <c r="G192" s="98"/>
      <c r="H192" s="99"/>
      <c r="I192" s="99"/>
      <c r="J192" s="99"/>
      <c r="K192" s="99"/>
      <c r="L192" s="4"/>
      <c r="M192" s="4"/>
      <c r="N192" s="4"/>
      <c r="O192" s="4"/>
      <c r="P192" s="101"/>
      <c r="Q192" s="102" t="s">
        <v>409</v>
      </c>
      <c r="R192" s="103"/>
      <c r="S192" s="104"/>
      <c r="T192" s="105"/>
      <c r="U192" s="116">
        <f>SUBTOTAL(9,Q39:Q$184)</f>
        <v>4.8516999999999992</v>
      </c>
      <c r="V192" s="119">
        <f>U192/$E$192</f>
        <v>0.93122840690979003</v>
      </c>
      <c r="AQ192" s="181"/>
      <c r="AR192" s="181"/>
      <c r="AS192" s="181"/>
      <c r="AT192" s="181"/>
      <c r="AU192" s="181"/>
      <c r="AV192" s="181"/>
      <c r="AW192" s="181"/>
      <c r="AX192" s="181"/>
      <c r="AY192" s="181"/>
      <c r="AZ192" s="181"/>
      <c r="BA192" s="181"/>
      <c r="BB192" s="181"/>
      <c r="BC192" s="181"/>
      <c r="BD192" s="181"/>
      <c r="BE192" s="181"/>
      <c r="BF192" s="181"/>
      <c r="BG192" s="181"/>
      <c r="BH192" s="181"/>
      <c r="BI192" s="181"/>
      <c r="BJ192" s="181"/>
      <c r="BK192" s="181"/>
      <c r="BL192" s="181"/>
      <c r="BM192" s="181"/>
      <c r="BN192" s="181"/>
      <c r="BO192" s="181"/>
      <c r="BP192" s="181"/>
      <c r="BQ192" s="181"/>
      <c r="BR192" s="181"/>
      <c r="BS192" s="181"/>
      <c r="BT192" s="181"/>
      <c r="BU192" s="181"/>
      <c r="BV192" s="181"/>
      <c r="BW192" s="181"/>
      <c r="BX192" s="181"/>
      <c r="BY192" s="181"/>
      <c r="BZ192" s="181"/>
      <c r="CA192" s="181"/>
      <c r="CB192" s="181"/>
      <c r="CC192" s="181"/>
      <c r="CD192" s="181"/>
    </row>
    <row r="193" spans="1:82" s="5" customFormat="1" ht="16.5" thickBot="1" x14ac:dyDescent="0.3">
      <c r="A193" s="181"/>
      <c r="B193" s="248" t="s">
        <v>25</v>
      </c>
      <c r="C193" s="249"/>
      <c r="D193" s="249"/>
      <c r="E193" s="121">
        <f>E192/$E192</f>
        <v>1</v>
      </c>
      <c r="F193" s="106"/>
      <c r="G193" s="98"/>
      <c r="H193" s="99"/>
      <c r="I193" s="99"/>
      <c r="J193" s="99"/>
      <c r="K193" s="99"/>
      <c r="L193" s="4"/>
      <c r="M193" s="4"/>
      <c r="N193" s="4"/>
      <c r="O193" s="7"/>
      <c r="P193" s="101"/>
      <c r="Q193" s="102" t="s">
        <v>410</v>
      </c>
      <c r="R193" s="103"/>
      <c r="S193" s="104"/>
      <c r="T193" s="105"/>
      <c r="U193" s="117">
        <f>SUBTOTAL(9,R39:R184)</f>
        <v>4.2976507936507931</v>
      </c>
      <c r="V193" s="119">
        <f>U193/$E$192</f>
        <v>0.82488498918441433</v>
      </c>
      <c r="AQ193" s="181"/>
      <c r="AR193" s="181"/>
      <c r="AS193" s="181"/>
      <c r="AT193" s="181"/>
      <c r="AU193" s="181"/>
      <c r="AV193" s="181"/>
      <c r="AW193" s="181"/>
      <c r="AX193" s="181"/>
      <c r="AY193" s="181"/>
      <c r="AZ193" s="181"/>
      <c r="BA193" s="181"/>
      <c r="BB193" s="181"/>
      <c r="BC193" s="181"/>
      <c r="BD193" s="181"/>
      <c r="BE193" s="181"/>
      <c r="BF193" s="181"/>
      <c r="BG193" s="181"/>
      <c r="BH193" s="181"/>
      <c r="BI193" s="181"/>
      <c r="BJ193" s="181"/>
      <c r="BK193" s="181"/>
      <c r="BL193" s="181"/>
      <c r="BM193" s="181"/>
      <c r="BN193" s="181"/>
      <c r="BO193" s="181"/>
      <c r="BP193" s="181"/>
      <c r="BQ193" s="181"/>
      <c r="BR193" s="181"/>
      <c r="BS193" s="181"/>
      <c r="BT193" s="181"/>
      <c r="BU193" s="181"/>
      <c r="BV193" s="181"/>
      <c r="BW193" s="181"/>
      <c r="BX193" s="181"/>
      <c r="BY193" s="181"/>
      <c r="BZ193" s="181"/>
      <c r="CA193" s="181"/>
      <c r="CB193" s="181"/>
      <c r="CC193" s="181"/>
      <c r="CD193" s="181"/>
    </row>
    <row r="194" spans="1:82" s="5" customFormat="1" ht="16.5" thickBot="1" x14ac:dyDescent="0.3">
      <c r="A194" s="181"/>
      <c r="B194" s="181"/>
      <c r="C194" s="181"/>
      <c r="D194" s="226"/>
      <c r="E194" s="97"/>
      <c r="F194" s="107"/>
      <c r="G194" s="98"/>
      <c r="H194" s="99"/>
      <c r="I194" s="99"/>
      <c r="J194" s="99"/>
      <c r="K194" s="99"/>
      <c r="L194" s="4"/>
      <c r="M194" s="4"/>
      <c r="N194" s="4"/>
      <c r="O194" s="7"/>
      <c r="P194" s="101"/>
      <c r="Q194" s="102" t="s">
        <v>411</v>
      </c>
      <c r="R194" s="103"/>
      <c r="S194" s="104"/>
      <c r="T194" s="105"/>
      <c r="U194" s="116">
        <f>SUBTOTAL(9,S39:S184)</f>
        <v>4.8485714285714288</v>
      </c>
      <c r="V194" s="119">
        <f>U194/$E$192</f>
        <v>0.93062791335344253</v>
      </c>
      <c r="AQ194" s="181"/>
      <c r="AR194" s="181"/>
      <c r="AS194" s="181"/>
      <c r="AT194" s="181"/>
      <c r="AU194" s="181"/>
      <c r="AV194" s="181"/>
      <c r="AW194" s="181"/>
      <c r="AX194" s="181"/>
      <c r="AY194" s="181"/>
      <c r="AZ194" s="181"/>
      <c r="BA194" s="181"/>
      <c r="BB194" s="181"/>
      <c r="BC194" s="181"/>
      <c r="BD194" s="181"/>
      <c r="BE194" s="181"/>
      <c r="BF194" s="181"/>
      <c r="BG194" s="181"/>
      <c r="BH194" s="181"/>
      <c r="BI194" s="181"/>
      <c r="BJ194" s="181"/>
      <c r="BK194" s="181"/>
      <c r="BL194" s="181"/>
      <c r="BM194" s="181"/>
      <c r="BN194" s="181"/>
      <c r="BO194" s="181"/>
      <c r="BP194" s="181"/>
      <c r="BQ194" s="181"/>
      <c r="BR194" s="181"/>
      <c r="BS194" s="181"/>
      <c r="BT194" s="181"/>
      <c r="BU194" s="181"/>
      <c r="BV194" s="181"/>
      <c r="BW194" s="181"/>
      <c r="BX194" s="181"/>
      <c r="BY194" s="181"/>
      <c r="BZ194" s="181"/>
      <c r="CA194" s="181"/>
      <c r="CB194" s="181"/>
      <c r="CC194" s="181"/>
      <c r="CD194" s="181"/>
    </row>
    <row r="195" spans="1:82" s="5" customFormat="1" ht="16.5" thickBot="1" x14ac:dyDescent="0.3">
      <c r="A195" s="181"/>
      <c r="B195" s="181"/>
      <c r="C195" s="181"/>
      <c r="D195" s="226"/>
      <c r="E195" s="181"/>
      <c r="F195" s="106"/>
      <c r="G195" s="98"/>
      <c r="H195" s="99"/>
      <c r="I195" s="99"/>
      <c r="J195" s="99"/>
      <c r="K195" s="99"/>
      <c r="L195" s="4"/>
      <c r="M195" s="4"/>
      <c r="N195" s="4"/>
      <c r="O195" s="7"/>
      <c r="P195" s="101"/>
      <c r="Q195" s="108" t="s">
        <v>412</v>
      </c>
      <c r="R195" s="109"/>
      <c r="S195" s="110"/>
      <c r="T195" s="111"/>
      <c r="U195" s="118">
        <f>SUBTOTAL(9,T39:T184)</f>
        <v>0</v>
      </c>
      <c r="V195" s="119">
        <f>U195/$E$192</f>
        <v>0</v>
      </c>
      <c r="AQ195" s="181"/>
      <c r="AR195" s="181"/>
      <c r="AS195" s="181"/>
      <c r="AT195" s="181"/>
      <c r="AU195" s="181"/>
      <c r="AV195" s="181"/>
      <c r="AW195" s="181"/>
      <c r="AX195" s="181"/>
      <c r="AY195" s="181"/>
      <c r="AZ195" s="181"/>
      <c r="BA195" s="181"/>
      <c r="BB195" s="181"/>
      <c r="BC195" s="181"/>
      <c r="BD195" s="181"/>
      <c r="BE195" s="181"/>
      <c r="BF195" s="181"/>
      <c r="BG195" s="181"/>
      <c r="BH195" s="181"/>
      <c r="BI195" s="181"/>
      <c r="BJ195" s="181"/>
      <c r="BK195" s="181"/>
      <c r="BL195" s="181"/>
      <c r="BM195" s="181"/>
      <c r="BN195" s="181"/>
      <c r="BO195" s="181"/>
      <c r="BP195" s="181"/>
      <c r="BQ195" s="181"/>
      <c r="BR195" s="181"/>
      <c r="BS195" s="181"/>
      <c r="BT195" s="181"/>
      <c r="BU195" s="181"/>
      <c r="BV195" s="181"/>
      <c r="BW195" s="181"/>
      <c r="BX195" s="181"/>
      <c r="BY195" s="181"/>
      <c r="BZ195" s="181"/>
      <c r="CA195" s="181"/>
      <c r="CB195" s="181"/>
      <c r="CC195" s="181"/>
      <c r="CD195" s="181"/>
    </row>
    <row r="196" spans="1:82" s="5" customFormat="1" ht="16.5" thickBot="1" x14ac:dyDescent="0.3">
      <c r="A196" s="181"/>
      <c r="B196" s="181"/>
      <c r="C196" s="181"/>
      <c r="D196" s="226"/>
      <c r="E196" s="226"/>
      <c r="F196" s="226"/>
      <c r="G196" s="226"/>
      <c r="H196" s="226"/>
      <c r="I196" s="226"/>
      <c r="J196" s="226"/>
      <c r="K196" s="226"/>
      <c r="L196" s="4"/>
      <c r="M196" s="4"/>
      <c r="N196" s="4"/>
      <c r="O196" s="7"/>
      <c r="P196" s="16"/>
      <c r="Q196" s="108" t="s">
        <v>125</v>
      </c>
      <c r="R196" s="109"/>
      <c r="S196" s="110"/>
      <c r="T196" s="111"/>
      <c r="U196" s="116">
        <f>SUBTOTAL(9,X5:X184)</f>
        <v>3.4262662698412694</v>
      </c>
      <c r="V196" s="119">
        <f>U196/$E$192</f>
        <v>0.65763268135149211</v>
      </c>
      <c r="AQ196" s="181"/>
      <c r="AR196" s="181"/>
      <c r="AS196" s="181"/>
      <c r="AT196" s="181"/>
      <c r="AU196" s="181"/>
      <c r="AV196" s="181"/>
      <c r="AW196" s="181"/>
      <c r="AX196" s="181"/>
      <c r="AY196" s="181"/>
      <c r="AZ196" s="181"/>
      <c r="BA196" s="181"/>
      <c r="BB196" s="181"/>
      <c r="BC196" s="181"/>
      <c r="BD196" s="181"/>
      <c r="BE196" s="181"/>
      <c r="BF196" s="181"/>
      <c r="BG196" s="181"/>
      <c r="BH196" s="181"/>
      <c r="BI196" s="181"/>
      <c r="BJ196" s="181"/>
      <c r="BK196" s="181"/>
      <c r="BL196" s="181"/>
      <c r="BM196" s="181"/>
      <c r="BN196" s="181"/>
      <c r="BO196" s="181"/>
      <c r="BP196" s="181"/>
      <c r="BQ196" s="181"/>
      <c r="BR196" s="181"/>
      <c r="BS196" s="181"/>
      <c r="BT196" s="181"/>
      <c r="BU196" s="181"/>
      <c r="BV196" s="181"/>
      <c r="BW196" s="181"/>
      <c r="BX196" s="181"/>
      <c r="BY196" s="181"/>
      <c r="BZ196" s="181"/>
      <c r="CA196" s="181"/>
      <c r="CB196" s="181"/>
      <c r="CC196" s="181"/>
      <c r="CD196" s="181"/>
    </row>
    <row r="197" spans="1:82" s="5" customFormat="1" ht="15" x14ac:dyDescent="0.2">
      <c r="A197" s="181"/>
      <c r="B197" s="181"/>
      <c r="C197" s="181"/>
      <c r="D197" s="226"/>
      <c r="E197" s="226"/>
      <c r="F197" s="226"/>
      <c r="G197" s="226"/>
      <c r="H197" s="226"/>
      <c r="I197" s="226"/>
      <c r="J197" s="226"/>
      <c r="K197" s="226"/>
      <c r="L197" s="4"/>
      <c r="M197" s="4"/>
      <c r="N197" s="4"/>
      <c r="O197" s="7"/>
      <c r="P197" s="16"/>
      <c r="AQ197" s="181"/>
      <c r="AR197" s="181"/>
      <c r="AS197" s="181"/>
      <c r="AT197" s="181"/>
      <c r="AU197" s="181"/>
      <c r="AV197" s="181"/>
      <c r="AW197" s="181"/>
      <c r="AX197" s="181"/>
      <c r="AY197" s="181"/>
      <c r="AZ197" s="181"/>
      <c r="BA197" s="181"/>
      <c r="BB197" s="181"/>
      <c r="BC197" s="181"/>
      <c r="BD197" s="181"/>
      <c r="BE197" s="181"/>
      <c r="BF197" s="181"/>
      <c r="BG197" s="181"/>
      <c r="BH197" s="181"/>
      <c r="BI197" s="181"/>
      <c r="BJ197" s="181"/>
      <c r="BK197" s="181"/>
      <c r="BL197" s="181"/>
      <c r="BM197" s="181"/>
      <c r="BN197" s="181"/>
      <c r="BO197" s="181"/>
      <c r="BP197" s="181"/>
      <c r="BQ197" s="181"/>
      <c r="BR197" s="181"/>
      <c r="BS197" s="181"/>
      <c r="BT197" s="181"/>
      <c r="BU197" s="181"/>
      <c r="BV197" s="181"/>
      <c r="BW197" s="181"/>
      <c r="BX197" s="181"/>
      <c r="BY197" s="181"/>
      <c r="BZ197" s="181"/>
      <c r="CA197" s="181"/>
      <c r="CB197" s="181"/>
      <c r="CC197" s="181"/>
      <c r="CD197" s="181"/>
    </row>
    <row r="198" spans="1:82" s="5" customFormat="1" ht="15" x14ac:dyDescent="0.2">
      <c r="A198" s="181"/>
      <c r="B198" s="250" t="s">
        <v>416</v>
      </c>
      <c r="C198" s="181"/>
      <c r="D198" s="226"/>
      <c r="E198" s="226"/>
      <c r="F198" s="226"/>
      <c r="G198" s="226"/>
      <c r="H198" s="226"/>
      <c r="I198" s="226"/>
      <c r="J198" s="226"/>
      <c r="K198" s="226"/>
      <c r="L198" s="4"/>
      <c r="M198" s="4"/>
      <c r="N198" s="4"/>
      <c r="O198" s="7"/>
      <c r="P198" s="16"/>
      <c r="AQ198" s="181"/>
      <c r="AR198" s="181"/>
      <c r="AS198" s="181"/>
      <c r="AT198" s="181"/>
      <c r="AU198" s="181"/>
      <c r="AV198" s="181"/>
      <c r="AW198" s="181"/>
      <c r="AX198" s="181"/>
      <c r="AY198" s="181"/>
      <c r="AZ198" s="181"/>
      <c r="BA198" s="181"/>
      <c r="BB198" s="181"/>
      <c r="BC198" s="181"/>
      <c r="BD198" s="181"/>
      <c r="BE198" s="181"/>
      <c r="BF198" s="181"/>
      <c r="BG198" s="181"/>
      <c r="BH198" s="181"/>
      <c r="BI198" s="181"/>
      <c r="BJ198" s="181"/>
      <c r="BK198" s="181"/>
      <c r="BL198" s="181"/>
      <c r="BM198" s="181"/>
      <c r="BN198" s="181"/>
      <c r="BO198" s="181"/>
      <c r="BP198" s="181"/>
      <c r="BQ198" s="181"/>
      <c r="BR198" s="181"/>
      <c r="BS198" s="181"/>
      <c r="BT198" s="181"/>
      <c r="BU198" s="181"/>
      <c r="BV198" s="181"/>
      <c r="BW198" s="181"/>
      <c r="BX198" s="181"/>
      <c r="BY198" s="181"/>
      <c r="BZ198" s="181"/>
      <c r="CA198" s="181"/>
      <c r="CB198" s="181"/>
      <c r="CC198" s="181"/>
      <c r="CD198" s="181"/>
    </row>
    <row r="199" spans="1:82" s="5" customFormat="1" ht="15" x14ac:dyDescent="0.2">
      <c r="A199" s="181"/>
      <c r="B199" s="250"/>
      <c r="C199" s="226"/>
      <c r="D199" s="226"/>
      <c r="E199" s="226"/>
      <c r="F199" s="226"/>
      <c r="G199" s="226"/>
      <c r="H199" s="226"/>
      <c r="I199" s="226"/>
      <c r="J199" s="226"/>
      <c r="K199" s="226"/>
      <c r="L199" s="4"/>
      <c r="M199" s="4"/>
      <c r="N199" s="4"/>
      <c r="O199" s="7"/>
      <c r="AQ199" s="181"/>
      <c r="AR199" s="181"/>
      <c r="AS199" s="181"/>
      <c r="AT199" s="181"/>
      <c r="AU199" s="181"/>
      <c r="AV199" s="181"/>
      <c r="AW199" s="181"/>
      <c r="AX199" s="181"/>
      <c r="AY199" s="181"/>
      <c r="AZ199" s="181"/>
      <c r="BA199" s="181"/>
      <c r="BB199" s="181"/>
      <c r="BC199" s="181"/>
      <c r="BD199" s="181"/>
      <c r="BE199" s="181"/>
      <c r="BF199" s="181"/>
      <c r="BG199" s="181"/>
      <c r="BH199" s="181"/>
      <c r="BI199" s="181"/>
      <c r="BJ199" s="181"/>
      <c r="BK199" s="181"/>
      <c r="BL199" s="181"/>
      <c r="BM199" s="181"/>
      <c r="BN199" s="181"/>
      <c r="BO199" s="181"/>
      <c r="BP199" s="181"/>
      <c r="BQ199" s="181"/>
      <c r="BR199" s="181"/>
      <c r="BS199" s="181"/>
      <c r="BT199" s="181"/>
      <c r="BU199" s="181"/>
      <c r="BV199" s="181"/>
      <c r="BW199" s="181"/>
      <c r="BX199" s="181"/>
      <c r="BY199" s="181"/>
      <c r="BZ199" s="181"/>
      <c r="CA199" s="181"/>
      <c r="CB199" s="181"/>
      <c r="CC199" s="181"/>
      <c r="CD199" s="181"/>
    </row>
    <row r="200" spans="1:82" s="5" customFormat="1" ht="15" x14ac:dyDescent="0.2">
      <c r="A200" s="181"/>
      <c r="B200" s="250"/>
      <c r="C200" s="226"/>
      <c r="D200" s="226"/>
      <c r="E200" s="226"/>
      <c r="F200" s="226"/>
      <c r="G200" s="226"/>
      <c r="H200" s="226"/>
      <c r="I200" s="226"/>
      <c r="J200" s="226"/>
      <c r="K200" s="226"/>
      <c r="L200" s="4"/>
      <c r="M200" s="4"/>
      <c r="N200" s="4"/>
      <c r="O200" s="7"/>
      <c r="AQ200" s="181"/>
      <c r="AR200" s="181"/>
      <c r="AS200" s="181"/>
      <c r="AT200" s="181"/>
      <c r="AU200" s="181"/>
      <c r="AV200" s="181"/>
      <c r="AW200" s="181"/>
      <c r="AX200" s="181"/>
      <c r="AY200" s="181"/>
      <c r="AZ200" s="181"/>
      <c r="BA200" s="181"/>
      <c r="BB200" s="181"/>
      <c r="BC200" s="181"/>
      <c r="BD200" s="181"/>
      <c r="BE200" s="181"/>
      <c r="BF200" s="181"/>
      <c r="BG200" s="181"/>
      <c r="BH200" s="181"/>
      <c r="BI200" s="181"/>
      <c r="BJ200" s="181"/>
      <c r="BK200" s="181"/>
      <c r="BL200" s="181"/>
      <c r="BM200" s="181"/>
      <c r="BN200" s="181"/>
      <c r="BO200" s="181"/>
      <c r="BP200" s="181"/>
      <c r="BQ200" s="181"/>
      <c r="BR200" s="181"/>
      <c r="BS200" s="181"/>
      <c r="BT200" s="181"/>
      <c r="BU200" s="181"/>
      <c r="BV200" s="181"/>
      <c r="BW200" s="181"/>
      <c r="BX200" s="181"/>
      <c r="BY200" s="181"/>
      <c r="BZ200" s="181"/>
      <c r="CA200" s="181"/>
      <c r="CB200" s="181"/>
      <c r="CC200" s="181"/>
      <c r="CD200" s="181"/>
    </row>
    <row r="201" spans="1:82" s="5" customFormat="1" ht="15" x14ac:dyDescent="0.2">
      <c r="A201" s="181"/>
      <c r="B201" s="250"/>
      <c r="C201" s="226"/>
      <c r="D201" s="226"/>
      <c r="E201" s="226"/>
      <c r="F201" s="226"/>
      <c r="G201" s="226"/>
      <c r="H201" s="226"/>
      <c r="I201" s="226"/>
      <c r="J201" s="226"/>
      <c r="K201" s="226"/>
      <c r="L201" s="4"/>
      <c r="M201" s="4"/>
      <c r="N201" s="4"/>
      <c r="O201" s="7"/>
      <c r="AQ201" s="181"/>
      <c r="AR201" s="181"/>
      <c r="AS201" s="181"/>
      <c r="AT201" s="181"/>
      <c r="AU201" s="181"/>
      <c r="AV201" s="181"/>
      <c r="AW201" s="181"/>
      <c r="AX201" s="181"/>
      <c r="AY201" s="181"/>
      <c r="AZ201" s="181"/>
      <c r="BA201" s="181"/>
      <c r="BB201" s="181"/>
      <c r="BC201" s="181"/>
      <c r="BD201" s="181"/>
      <c r="BE201" s="181"/>
      <c r="BF201" s="181"/>
      <c r="BG201" s="181"/>
      <c r="BH201" s="181"/>
      <c r="BI201" s="181"/>
      <c r="BJ201" s="181"/>
      <c r="BK201" s="181"/>
      <c r="BL201" s="181"/>
      <c r="BM201" s="181"/>
      <c r="BN201" s="181"/>
      <c r="BO201" s="181"/>
      <c r="BP201" s="181"/>
      <c r="BQ201" s="181"/>
      <c r="BR201" s="181"/>
      <c r="BS201" s="181"/>
      <c r="BT201" s="181"/>
      <c r="BU201" s="181"/>
      <c r="BV201" s="181"/>
      <c r="BW201" s="181"/>
      <c r="BX201" s="181"/>
      <c r="BY201" s="181"/>
      <c r="BZ201" s="181"/>
      <c r="CA201" s="181"/>
      <c r="CB201" s="181"/>
      <c r="CC201" s="181"/>
      <c r="CD201" s="181"/>
    </row>
    <row r="202" spans="1:82" s="5" customFormat="1" ht="15" x14ac:dyDescent="0.2">
      <c r="A202" s="181"/>
      <c r="B202" s="250"/>
      <c r="C202" s="226"/>
      <c r="D202" s="226"/>
      <c r="E202" s="226"/>
      <c r="F202" s="226"/>
      <c r="G202" s="226"/>
      <c r="H202" s="226"/>
      <c r="I202" s="226"/>
      <c r="J202" s="226"/>
      <c r="K202" s="226"/>
      <c r="L202" s="4"/>
      <c r="M202" s="4"/>
      <c r="N202" s="4"/>
      <c r="O202" s="7"/>
      <c r="AQ202" s="181"/>
      <c r="AR202" s="181"/>
      <c r="AS202" s="181"/>
      <c r="AT202" s="181"/>
      <c r="AU202" s="181"/>
      <c r="AV202" s="181"/>
      <c r="AW202" s="181"/>
      <c r="AX202" s="181"/>
      <c r="AY202" s="181"/>
      <c r="AZ202" s="181"/>
      <c r="BA202" s="181"/>
      <c r="BB202" s="181"/>
      <c r="BC202" s="181"/>
      <c r="BD202" s="181"/>
      <c r="BE202" s="181"/>
      <c r="BF202" s="181"/>
      <c r="BG202" s="181"/>
      <c r="BH202" s="181"/>
      <c r="BI202" s="181"/>
      <c r="BJ202" s="181"/>
      <c r="BK202" s="181"/>
      <c r="BL202" s="181"/>
      <c r="BM202" s="181"/>
      <c r="BN202" s="181"/>
      <c r="BO202" s="181"/>
      <c r="BP202" s="181"/>
      <c r="BQ202" s="181"/>
      <c r="BR202" s="181"/>
      <c r="BS202" s="181"/>
      <c r="BT202" s="181"/>
      <c r="BU202" s="181"/>
      <c r="BV202" s="181"/>
      <c r="BW202" s="181"/>
      <c r="BX202" s="181"/>
      <c r="BY202" s="181"/>
      <c r="BZ202" s="181"/>
      <c r="CA202" s="181"/>
      <c r="CB202" s="181"/>
      <c r="CC202" s="181"/>
      <c r="CD202" s="181"/>
    </row>
    <row r="203" spans="1:82" s="5" customFormat="1" ht="15" x14ac:dyDescent="0.2">
      <c r="A203" s="181"/>
      <c r="B203" s="250" t="s">
        <v>349</v>
      </c>
      <c r="C203" s="251" t="s">
        <v>347</v>
      </c>
      <c r="D203" s="297" t="s">
        <v>417</v>
      </c>
      <c r="E203" s="226"/>
      <c r="F203" s="226"/>
      <c r="G203" s="226"/>
      <c r="H203" s="226"/>
      <c r="I203" s="226"/>
      <c r="J203" s="226"/>
      <c r="K203" s="226"/>
      <c r="L203" s="4"/>
      <c r="M203" s="4"/>
      <c r="N203" s="4"/>
      <c r="O203" s="7"/>
      <c r="AQ203" s="181"/>
      <c r="AR203" s="181"/>
      <c r="AS203" s="181"/>
      <c r="AT203" s="181"/>
      <c r="AU203" s="181"/>
      <c r="AV203" s="181"/>
      <c r="AW203" s="181"/>
      <c r="AX203" s="181"/>
      <c r="AY203" s="181"/>
      <c r="AZ203" s="181"/>
      <c r="BA203" s="181"/>
      <c r="BB203" s="181"/>
      <c r="BC203" s="181"/>
      <c r="BD203" s="181"/>
      <c r="BE203" s="181"/>
      <c r="BF203" s="181"/>
      <c r="BG203" s="181"/>
      <c r="BH203" s="181"/>
      <c r="BI203" s="181"/>
      <c r="BJ203" s="181"/>
      <c r="BK203" s="181"/>
      <c r="BL203" s="181"/>
      <c r="BM203" s="181"/>
      <c r="BN203" s="181"/>
      <c r="BO203" s="181"/>
      <c r="BP203" s="181"/>
      <c r="BQ203" s="181"/>
      <c r="BR203" s="181"/>
      <c r="BS203" s="181"/>
      <c r="BT203" s="181"/>
      <c r="BU203" s="181"/>
      <c r="BV203" s="181"/>
      <c r="BW203" s="181"/>
      <c r="BX203" s="181"/>
      <c r="BY203" s="181"/>
      <c r="BZ203" s="181"/>
      <c r="CA203" s="181"/>
      <c r="CB203" s="181"/>
      <c r="CC203" s="181"/>
      <c r="CD203" s="181"/>
    </row>
    <row r="204" spans="1:82" s="5" customFormat="1" ht="15" x14ac:dyDescent="0.2">
      <c r="A204" s="181"/>
      <c r="B204" s="250" t="s">
        <v>346</v>
      </c>
      <c r="C204" s="226"/>
      <c r="D204" s="226"/>
      <c r="E204" s="226"/>
      <c r="F204" s="226"/>
      <c r="G204" s="226"/>
      <c r="H204" s="226"/>
      <c r="I204" s="226"/>
      <c r="J204" s="226"/>
      <c r="K204" s="226"/>
      <c r="L204" s="4"/>
      <c r="M204" s="4"/>
      <c r="N204" s="4"/>
      <c r="O204" s="7"/>
      <c r="AQ204" s="181"/>
      <c r="AR204" s="181"/>
      <c r="AS204" s="181"/>
      <c r="AT204" s="181"/>
      <c r="AU204" s="181"/>
      <c r="AV204" s="181"/>
      <c r="AW204" s="181"/>
      <c r="AX204" s="181"/>
      <c r="AY204" s="181"/>
      <c r="AZ204" s="181"/>
      <c r="BA204" s="181"/>
      <c r="BB204" s="181"/>
      <c r="BC204" s="181"/>
      <c r="BD204" s="181"/>
      <c r="BE204" s="181"/>
      <c r="BF204" s="181"/>
      <c r="BG204" s="181"/>
      <c r="BH204" s="181"/>
      <c r="BI204" s="181"/>
      <c r="BJ204" s="181"/>
      <c r="BK204" s="181"/>
      <c r="BL204" s="181"/>
      <c r="BM204" s="181"/>
      <c r="BN204" s="181"/>
      <c r="BO204" s="181"/>
      <c r="BP204" s="181"/>
      <c r="BQ204" s="181"/>
      <c r="BR204" s="181"/>
      <c r="BS204" s="181"/>
      <c r="BT204" s="181"/>
      <c r="BU204" s="181"/>
      <c r="BV204" s="181"/>
      <c r="BW204" s="181"/>
      <c r="BX204" s="181"/>
      <c r="BY204" s="181"/>
      <c r="BZ204" s="181"/>
      <c r="CA204" s="181"/>
      <c r="CB204" s="181"/>
      <c r="CC204" s="181"/>
      <c r="CD204" s="181"/>
    </row>
    <row r="205" spans="1:82" s="5" customFormat="1" ht="15" x14ac:dyDescent="0.2">
      <c r="C205" s="4"/>
      <c r="D205" s="4"/>
      <c r="E205" s="4"/>
      <c r="F205" s="4"/>
      <c r="G205" s="4"/>
      <c r="H205" s="4"/>
      <c r="I205" s="226"/>
      <c r="J205" s="4"/>
      <c r="K205" s="4"/>
      <c r="L205" s="4"/>
      <c r="M205" s="4"/>
      <c r="N205" s="4"/>
      <c r="O205" s="7"/>
      <c r="AQ205" s="181"/>
      <c r="AR205" s="181"/>
      <c r="AS205" s="181"/>
      <c r="AT205" s="181"/>
      <c r="AU205" s="181"/>
      <c r="AV205" s="181"/>
      <c r="AW205" s="181"/>
      <c r="AX205" s="181"/>
      <c r="AY205" s="181"/>
      <c r="AZ205" s="181"/>
      <c r="BA205" s="181"/>
      <c r="BB205" s="181"/>
      <c r="BC205" s="181"/>
      <c r="BD205" s="181"/>
      <c r="BE205" s="181"/>
      <c r="BF205" s="181"/>
      <c r="BG205" s="181"/>
      <c r="BH205" s="181"/>
      <c r="BI205" s="181"/>
      <c r="BJ205" s="181"/>
      <c r="BK205" s="181"/>
      <c r="BL205" s="181"/>
      <c r="BM205" s="181"/>
      <c r="BN205" s="181"/>
      <c r="BO205" s="181"/>
      <c r="BP205" s="181"/>
      <c r="BQ205" s="181"/>
      <c r="BR205" s="181"/>
      <c r="BS205" s="181"/>
      <c r="BT205" s="181"/>
      <c r="BU205" s="181"/>
      <c r="BV205" s="181"/>
      <c r="BW205" s="181"/>
      <c r="BX205" s="181"/>
      <c r="BY205" s="181"/>
      <c r="BZ205" s="181"/>
      <c r="CA205" s="181"/>
      <c r="CB205" s="181"/>
      <c r="CC205" s="181"/>
      <c r="CD205" s="181"/>
    </row>
    <row r="206" spans="1:82" s="5" customFormat="1" ht="15" x14ac:dyDescent="0.2">
      <c r="C206" s="4"/>
      <c r="D206" s="4"/>
      <c r="E206" s="4"/>
      <c r="F206" s="4"/>
      <c r="G206" s="4"/>
      <c r="H206" s="4"/>
      <c r="I206" s="226"/>
      <c r="J206" s="4"/>
      <c r="K206" s="4"/>
      <c r="L206" s="4"/>
      <c r="M206" s="4"/>
      <c r="N206" s="4"/>
      <c r="O206" s="7"/>
      <c r="AQ206" s="181"/>
      <c r="AR206" s="181"/>
      <c r="AS206" s="181"/>
      <c r="AT206" s="181"/>
      <c r="AU206" s="181"/>
      <c r="AV206" s="181"/>
      <c r="AW206" s="181"/>
      <c r="AX206" s="181"/>
      <c r="AY206" s="181"/>
      <c r="AZ206" s="181"/>
      <c r="BA206" s="181"/>
      <c r="BB206" s="181"/>
      <c r="BC206" s="181"/>
      <c r="BD206" s="181"/>
      <c r="BE206" s="181"/>
      <c r="BF206" s="181"/>
      <c r="BG206" s="181"/>
      <c r="BH206" s="181"/>
      <c r="BI206" s="181"/>
      <c r="BJ206" s="181"/>
      <c r="BK206" s="181"/>
      <c r="BL206" s="181"/>
      <c r="BM206" s="181"/>
      <c r="BN206" s="181"/>
      <c r="BO206" s="181"/>
      <c r="BP206" s="181"/>
      <c r="BQ206" s="181"/>
      <c r="BR206" s="181"/>
      <c r="BS206" s="181"/>
      <c r="BT206" s="181"/>
      <c r="BU206" s="181"/>
      <c r="BV206" s="181"/>
      <c r="BW206" s="181"/>
      <c r="BX206" s="181"/>
      <c r="BY206" s="181"/>
      <c r="BZ206" s="181"/>
      <c r="CA206" s="181"/>
      <c r="CB206" s="181"/>
      <c r="CC206" s="181"/>
      <c r="CD206" s="181"/>
    </row>
    <row r="207" spans="1:82" s="5" customFormat="1" ht="15" x14ac:dyDescent="0.2">
      <c r="C207" s="4"/>
      <c r="D207" s="4"/>
      <c r="E207" s="4"/>
      <c r="F207" s="4"/>
      <c r="G207" s="4"/>
      <c r="H207" s="4"/>
      <c r="I207" s="226"/>
      <c r="J207" s="4"/>
      <c r="K207" s="4"/>
      <c r="L207" s="4"/>
      <c r="M207" s="4"/>
      <c r="N207" s="4"/>
      <c r="O207" s="7"/>
      <c r="AQ207" s="181"/>
      <c r="AR207" s="181"/>
      <c r="AS207" s="181"/>
      <c r="AT207" s="181"/>
      <c r="AU207" s="181"/>
      <c r="AV207" s="181"/>
      <c r="AW207" s="181"/>
      <c r="AX207" s="181"/>
      <c r="AY207" s="181"/>
      <c r="AZ207" s="181"/>
      <c r="BA207" s="181"/>
      <c r="BB207" s="181"/>
      <c r="BC207" s="181"/>
      <c r="BD207" s="181"/>
      <c r="BE207" s="181"/>
      <c r="BF207" s="181"/>
      <c r="BG207" s="181"/>
      <c r="BH207" s="181"/>
      <c r="BI207" s="181"/>
      <c r="BJ207" s="181"/>
      <c r="BK207" s="181"/>
      <c r="BL207" s="181"/>
      <c r="BM207" s="181"/>
      <c r="BN207" s="181"/>
      <c r="BO207" s="181"/>
      <c r="BP207" s="181"/>
      <c r="BQ207" s="181"/>
      <c r="BR207" s="181"/>
      <c r="BS207" s="181"/>
      <c r="BT207" s="181"/>
      <c r="BU207" s="181"/>
      <c r="BV207" s="181"/>
      <c r="BW207" s="181"/>
      <c r="BX207" s="181"/>
      <c r="BY207" s="181"/>
      <c r="BZ207" s="181"/>
      <c r="CA207" s="181"/>
      <c r="CB207" s="181"/>
      <c r="CC207" s="181"/>
      <c r="CD207" s="181"/>
    </row>
    <row r="208" spans="1:82" s="5" customFormat="1" ht="15" x14ac:dyDescent="0.2">
      <c r="C208" s="4"/>
      <c r="D208" s="4"/>
      <c r="E208" s="4"/>
      <c r="F208" s="4"/>
      <c r="G208" s="4"/>
      <c r="H208" s="4"/>
      <c r="I208" s="226"/>
      <c r="J208" s="4"/>
      <c r="K208" s="4"/>
      <c r="L208" s="4"/>
      <c r="M208" s="4"/>
      <c r="N208" s="4"/>
      <c r="O208" s="7"/>
      <c r="AQ208" s="181"/>
      <c r="AR208" s="181"/>
      <c r="AS208" s="181"/>
      <c r="AT208" s="181"/>
      <c r="AU208" s="181"/>
      <c r="AV208" s="181"/>
      <c r="AW208" s="181"/>
      <c r="AX208" s="181"/>
      <c r="AY208" s="181"/>
      <c r="AZ208" s="181"/>
      <c r="BA208" s="181"/>
      <c r="BB208" s="181"/>
      <c r="BC208" s="181"/>
      <c r="BD208" s="181"/>
      <c r="BE208" s="181"/>
      <c r="BF208" s="181"/>
      <c r="BG208" s="181"/>
      <c r="BH208" s="181"/>
      <c r="BI208" s="181"/>
      <c r="BJ208" s="181"/>
      <c r="BK208" s="181"/>
      <c r="BL208" s="181"/>
      <c r="BM208" s="181"/>
      <c r="BN208" s="181"/>
      <c r="BO208" s="181"/>
      <c r="BP208" s="181"/>
      <c r="BQ208" s="181"/>
      <c r="BR208" s="181"/>
      <c r="BS208" s="181"/>
      <c r="BT208" s="181"/>
      <c r="BU208" s="181"/>
      <c r="BV208" s="181"/>
      <c r="BW208" s="181"/>
      <c r="BX208" s="181"/>
      <c r="BY208" s="181"/>
      <c r="BZ208" s="181"/>
      <c r="CA208" s="181"/>
      <c r="CB208" s="181"/>
      <c r="CC208" s="181"/>
      <c r="CD208" s="181"/>
    </row>
    <row r="209" spans="3:82" s="5" customFormat="1" ht="15" x14ac:dyDescent="0.2">
      <c r="C209" s="4"/>
      <c r="D209" s="4"/>
      <c r="E209" s="4"/>
      <c r="F209" s="4"/>
      <c r="G209" s="4"/>
      <c r="H209" s="4"/>
      <c r="I209" s="226"/>
      <c r="J209" s="4"/>
      <c r="K209" s="4"/>
      <c r="L209" s="4"/>
      <c r="M209" s="4"/>
      <c r="N209" s="4"/>
      <c r="O209" s="7"/>
      <c r="AQ209" s="181"/>
      <c r="AR209" s="181"/>
      <c r="AS209" s="181"/>
      <c r="AT209" s="181"/>
      <c r="AU209" s="181"/>
      <c r="AV209" s="181"/>
      <c r="AW209" s="181"/>
      <c r="AX209" s="181"/>
      <c r="AY209" s="181"/>
      <c r="AZ209" s="181"/>
      <c r="BA209" s="181"/>
      <c r="BB209" s="181"/>
      <c r="BC209" s="181"/>
      <c r="BD209" s="181"/>
      <c r="BE209" s="181"/>
      <c r="BF209" s="181"/>
      <c r="BG209" s="181"/>
      <c r="BH209" s="181"/>
      <c r="BI209" s="181"/>
      <c r="BJ209" s="181"/>
      <c r="BK209" s="181"/>
      <c r="BL209" s="181"/>
      <c r="BM209" s="181"/>
      <c r="BN209" s="181"/>
      <c r="BO209" s="181"/>
      <c r="BP209" s="181"/>
      <c r="BQ209" s="181"/>
      <c r="BR209" s="181"/>
      <c r="BS209" s="181"/>
      <c r="BT209" s="181"/>
      <c r="BU209" s="181"/>
      <c r="BV209" s="181"/>
      <c r="BW209" s="181"/>
      <c r="BX209" s="181"/>
      <c r="BY209" s="181"/>
      <c r="BZ209" s="181"/>
      <c r="CA209" s="181"/>
      <c r="CB209" s="181"/>
      <c r="CC209" s="181"/>
      <c r="CD209" s="181"/>
    </row>
    <row r="210" spans="3:82" s="5" customFormat="1" ht="15" x14ac:dyDescent="0.2">
      <c r="C210" s="4"/>
      <c r="D210" s="4"/>
      <c r="E210" s="4"/>
      <c r="F210" s="4"/>
      <c r="G210" s="4"/>
      <c r="H210" s="4"/>
      <c r="I210" s="226"/>
      <c r="J210" s="4"/>
      <c r="K210" s="4"/>
      <c r="L210" s="4"/>
      <c r="M210" s="4"/>
      <c r="N210" s="4"/>
      <c r="O210" s="7"/>
      <c r="AQ210" s="181"/>
      <c r="AR210" s="181"/>
      <c r="AS210" s="181"/>
      <c r="AT210" s="181"/>
      <c r="AU210" s="181"/>
      <c r="AV210" s="181"/>
      <c r="AW210" s="181"/>
      <c r="AX210" s="181"/>
      <c r="AY210" s="181"/>
      <c r="AZ210" s="181"/>
      <c r="BA210" s="181"/>
      <c r="BB210" s="181"/>
      <c r="BC210" s="181"/>
      <c r="BD210" s="181"/>
      <c r="BE210" s="181"/>
      <c r="BF210" s="181"/>
      <c r="BG210" s="181"/>
      <c r="BH210" s="181"/>
      <c r="BI210" s="181"/>
      <c r="BJ210" s="181"/>
      <c r="BK210" s="181"/>
      <c r="BL210" s="181"/>
      <c r="BM210" s="181"/>
      <c r="BN210" s="181"/>
      <c r="BO210" s="181"/>
      <c r="BP210" s="181"/>
      <c r="BQ210" s="181"/>
      <c r="BR210" s="181"/>
      <c r="BS210" s="181"/>
      <c r="BT210" s="181"/>
      <c r="BU210" s="181"/>
      <c r="BV210" s="181"/>
      <c r="BW210" s="181"/>
      <c r="BX210" s="181"/>
      <c r="BY210" s="181"/>
      <c r="BZ210" s="181"/>
      <c r="CA210" s="181"/>
      <c r="CB210" s="181"/>
      <c r="CC210" s="181"/>
      <c r="CD210" s="181"/>
    </row>
    <row r="211" spans="3:82" s="5" customFormat="1" ht="15" x14ac:dyDescent="0.2">
      <c r="C211" s="4"/>
      <c r="D211" s="4"/>
      <c r="E211" s="4"/>
      <c r="F211" s="4"/>
      <c r="G211" s="4"/>
      <c r="H211" s="4"/>
      <c r="I211" s="226"/>
      <c r="J211" s="4"/>
      <c r="K211" s="4"/>
      <c r="L211" s="4"/>
      <c r="M211" s="4"/>
      <c r="N211" s="4"/>
      <c r="O211" s="7"/>
      <c r="AQ211" s="181"/>
      <c r="AR211" s="181"/>
      <c r="AS211" s="181"/>
      <c r="AT211" s="181"/>
      <c r="AU211" s="181"/>
      <c r="AV211" s="181"/>
      <c r="AW211" s="181"/>
      <c r="AX211" s="181"/>
      <c r="AY211" s="181"/>
      <c r="AZ211" s="181"/>
      <c r="BA211" s="181"/>
      <c r="BB211" s="181"/>
      <c r="BC211" s="181"/>
      <c r="BD211" s="181"/>
      <c r="BE211" s="181"/>
      <c r="BF211" s="181"/>
      <c r="BG211" s="181"/>
      <c r="BH211" s="181"/>
      <c r="BI211" s="181"/>
      <c r="BJ211" s="181"/>
      <c r="BK211" s="181"/>
      <c r="BL211" s="181"/>
      <c r="BM211" s="181"/>
      <c r="BN211" s="181"/>
      <c r="BO211" s="181"/>
      <c r="BP211" s="181"/>
      <c r="BQ211" s="181"/>
      <c r="BR211" s="181"/>
      <c r="BS211" s="181"/>
      <c r="BT211" s="181"/>
      <c r="BU211" s="181"/>
      <c r="BV211" s="181"/>
      <c r="BW211" s="181"/>
      <c r="BX211" s="181"/>
      <c r="BY211" s="181"/>
      <c r="BZ211" s="181"/>
      <c r="CA211" s="181"/>
      <c r="CB211" s="181"/>
      <c r="CC211" s="181"/>
      <c r="CD211" s="181"/>
    </row>
    <row r="212" spans="3:82" s="5" customFormat="1" ht="15" x14ac:dyDescent="0.2">
      <c r="C212" s="4"/>
      <c r="D212" s="4"/>
      <c r="E212" s="4"/>
      <c r="F212" s="4"/>
      <c r="G212" s="4"/>
      <c r="H212" s="4"/>
      <c r="I212" s="226"/>
      <c r="J212" s="4"/>
      <c r="K212" s="4"/>
      <c r="L212" s="4"/>
      <c r="M212" s="4"/>
      <c r="N212" s="4"/>
      <c r="O212" s="7"/>
      <c r="AQ212" s="181"/>
      <c r="AR212" s="181"/>
      <c r="AS212" s="181"/>
      <c r="AT212" s="181"/>
      <c r="AU212" s="181"/>
      <c r="AV212" s="181"/>
      <c r="AW212" s="181"/>
      <c r="AX212" s="181"/>
      <c r="AY212" s="181"/>
      <c r="AZ212" s="181"/>
      <c r="BA212" s="181"/>
      <c r="BB212" s="181"/>
      <c r="BC212" s="181"/>
      <c r="BD212" s="181"/>
      <c r="BE212" s="181"/>
      <c r="BF212" s="181"/>
      <c r="BG212" s="181"/>
      <c r="BH212" s="181"/>
      <c r="BI212" s="181"/>
      <c r="BJ212" s="181"/>
      <c r="BK212" s="181"/>
      <c r="BL212" s="181"/>
      <c r="BM212" s="181"/>
      <c r="BN212" s="181"/>
      <c r="BO212" s="181"/>
      <c r="BP212" s="181"/>
      <c r="BQ212" s="181"/>
      <c r="BR212" s="181"/>
      <c r="BS212" s="181"/>
      <c r="BT212" s="181"/>
      <c r="BU212" s="181"/>
      <c r="BV212" s="181"/>
      <c r="BW212" s="181"/>
      <c r="BX212" s="181"/>
      <c r="BY212" s="181"/>
      <c r="BZ212" s="181"/>
      <c r="CA212" s="181"/>
      <c r="CB212" s="181"/>
      <c r="CC212" s="181"/>
      <c r="CD212" s="181"/>
    </row>
    <row r="213" spans="3:82" s="5" customFormat="1" ht="15" x14ac:dyDescent="0.2">
      <c r="C213" s="4"/>
      <c r="D213" s="4"/>
      <c r="E213" s="4"/>
      <c r="F213" s="4"/>
      <c r="G213" s="4"/>
      <c r="H213" s="4"/>
      <c r="I213" s="226"/>
      <c r="J213" s="4"/>
      <c r="K213" s="4"/>
      <c r="L213" s="4"/>
      <c r="M213" s="4"/>
      <c r="N213" s="4"/>
      <c r="O213" s="7"/>
      <c r="AQ213" s="181"/>
      <c r="AR213" s="181"/>
      <c r="AS213" s="181"/>
      <c r="AT213" s="181"/>
      <c r="AU213" s="181"/>
      <c r="AV213" s="181"/>
      <c r="AW213" s="181"/>
      <c r="AX213" s="181"/>
      <c r="AY213" s="181"/>
      <c r="AZ213" s="181"/>
      <c r="BA213" s="181"/>
      <c r="BB213" s="181"/>
      <c r="BC213" s="181"/>
      <c r="BD213" s="181"/>
      <c r="BE213" s="181"/>
      <c r="BF213" s="181"/>
      <c r="BG213" s="181"/>
      <c r="BH213" s="181"/>
      <c r="BI213" s="181"/>
      <c r="BJ213" s="181"/>
      <c r="BK213" s="181"/>
      <c r="BL213" s="181"/>
      <c r="BM213" s="181"/>
      <c r="BN213" s="181"/>
      <c r="BO213" s="181"/>
      <c r="BP213" s="181"/>
      <c r="BQ213" s="181"/>
      <c r="BR213" s="181"/>
      <c r="BS213" s="181"/>
      <c r="BT213" s="181"/>
      <c r="BU213" s="181"/>
      <c r="BV213" s="181"/>
      <c r="BW213" s="181"/>
      <c r="BX213" s="181"/>
      <c r="BY213" s="181"/>
      <c r="BZ213" s="181"/>
      <c r="CA213" s="181"/>
      <c r="CB213" s="181"/>
      <c r="CC213" s="181"/>
      <c r="CD213" s="181"/>
    </row>
    <row r="214" spans="3:82" s="5" customFormat="1" ht="15" x14ac:dyDescent="0.2">
      <c r="C214" s="4"/>
      <c r="D214" s="4"/>
      <c r="E214" s="4"/>
      <c r="F214" s="4"/>
      <c r="G214" s="4"/>
      <c r="H214" s="4"/>
      <c r="I214" s="226"/>
      <c r="J214" s="4"/>
      <c r="K214" s="4"/>
      <c r="L214" s="4"/>
      <c r="M214" s="4"/>
      <c r="N214" s="4"/>
      <c r="O214" s="7"/>
      <c r="AQ214" s="181"/>
      <c r="AR214" s="181"/>
      <c r="AS214" s="181"/>
      <c r="AT214" s="181"/>
      <c r="AU214" s="181"/>
      <c r="AV214" s="181"/>
      <c r="AW214" s="181"/>
      <c r="AX214" s="181"/>
      <c r="AY214" s="181"/>
      <c r="AZ214" s="181"/>
      <c r="BA214" s="181"/>
      <c r="BB214" s="181"/>
      <c r="BC214" s="181"/>
      <c r="BD214" s="181"/>
      <c r="BE214" s="181"/>
      <c r="BF214" s="181"/>
      <c r="BG214" s="181"/>
      <c r="BH214" s="181"/>
      <c r="BI214" s="181"/>
      <c r="BJ214" s="181"/>
      <c r="BK214" s="181"/>
      <c r="BL214" s="181"/>
      <c r="BM214" s="181"/>
      <c r="BN214" s="181"/>
      <c r="BO214" s="181"/>
      <c r="BP214" s="181"/>
      <c r="BQ214" s="181"/>
      <c r="BR214" s="181"/>
      <c r="BS214" s="181"/>
      <c r="BT214" s="181"/>
      <c r="BU214" s="181"/>
      <c r="BV214" s="181"/>
      <c r="BW214" s="181"/>
      <c r="BX214" s="181"/>
      <c r="BY214" s="181"/>
      <c r="BZ214" s="181"/>
      <c r="CA214" s="181"/>
      <c r="CB214" s="181"/>
      <c r="CC214" s="181"/>
      <c r="CD214" s="181"/>
    </row>
    <row r="215" spans="3:82" s="5" customFormat="1" ht="15" x14ac:dyDescent="0.2">
      <c r="C215" s="4"/>
      <c r="D215" s="4"/>
      <c r="E215" s="4"/>
      <c r="F215" s="4"/>
      <c r="G215" s="4"/>
      <c r="H215" s="4"/>
      <c r="I215" s="226"/>
      <c r="J215" s="4"/>
      <c r="K215" s="4"/>
      <c r="L215" s="4"/>
      <c r="M215" s="4"/>
      <c r="N215" s="4"/>
      <c r="O215" s="7"/>
      <c r="AQ215" s="181"/>
      <c r="AR215" s="181"/>
      <c r="AS215" s="181"/>
      <c r="AT215" s="181"/>
      <c r="AU215" s="181"/>
      <c r="AV215" s="181"/>
      <c r="AW215" s="181"/>
      <c r="AX215" s="181"/>
      <c r="AY215" s="181"/>
      <c r="AZ215" s="181"/>
      <c r="BA215" s="181"/>
      <c r="BB215" s="181"/>
      <c r="BC215" s="181"/>
      <c r="BD215" s="181"/>
      <c r="BE215" s="181"/>
      <c r="BF215" s="181"/>
      <c r="BG215" s="181"/>
      <c r="BH215" s="181"/>
      <c r="BI215" s="181"/>
      <c r="BJ215" s="181"/>
      <c r="BK215" s="181"/>
      <c r="BL215" s="181"/>
      <c r="BM215" s="181"/>
      <c r="BN215" s="181"/>
      <c r="BO215" s="181"/>
      <c r="BP215" s="181"/>
      <c r="BQ215" s="181"/>
      <c r="BR215" s="181"/>
      <c r="BS215" s="181"/>
      <c r="BT215" s="181"/>
      <c r="BU215" s="181"/>
      <c r="BV215" s="181"/>
      <c r="BW215" s="181"/>
      <c r="BX215" s="181"/>
      <c r="BY215" s="181"/>
      <c r="BZ215" s="181"/>
      <c r="CA215" s="181"/>
      <c r="CB215" s="181"/>
      <c r="CC215" s="181"/>
      <c r="CD215" s="181"/>
    </row>
    <row r="216" spans="3:82" s="5" customFormat="1" ht="15" x14ac:dyDescent="0.2">
      <c r="C216" s="4"/>
      <c r="D216" s="4"/>
      <c r="E216" s="4"/>
      <c r="F216" s="4"/>
      <c r="G216" s="4"/>
      <c r="H216" s="4"/>
      <c r="I216" s="226"/>
      <c r="J216" s="4"/>
      <c r="K216" s="4"/>
      <c r="L216" s="4"/>
      <c r="M216" s="4"/>
      <c r="N216" s="4"/>
      <c r="O216" s="7"/>
      <c r="AQ216" s="181"/>
      <c r="AR216" s="181"/>
      <c r="AS216" s="181"/>
      <c r="AT216" s="181"/>
      <c r="AU216" s="181"/>
      <c r="AV216" s="181"/>
      <c r="AW216" s="181"/>
      <c r="AX216" s="181"/>
      <c r="AY216" s="181"/>
      <c r="AZ216" s="181"/>
      <c r="BA216" s="181"/>
      <c r="BB216" s="181"/>
      <c r="BC216" s="181"/>
      <c r="BD216" s="181"/>
      <c r="BE216" s="181"/>
      <c r="BF216" s="181"/>
      <c r="BG216" s="181"/>
      <c r="BH216" s="181"/>
      <c r="BI216" s="181"/>
      <c r="BJ216" s="181"/>
      <c r="BK216" s="181"/>
      <c r="BL216" s="181"/>
      <c r="BM216" s="181"/>
      <c r="BN216" s="181"/>
      <c r="BO216" s="181"/>
      <c r="BP216" s="181"/>
      <c r="BQ216" s="181"/>
      <c r="BR216" s="181"/>
      <c r="BS216" s="181"/>
      <c r="BT216" s="181"/>
      <c r="BU216" s="181"/>
      <c r="BV216" s="181"/>
      <c r="BW216" s="181"/>
      <c r="BX216" s="181"/>
      <c r="BY216" s="181"/>
      <c r="BZ216" s="181"/>
      <c r="CA216" s="181"/>
      <c r="CB216" s="181"/>
      <c r="CC216" s="181"/>
      <c r="CD216" s="181"/>
    </row>
    <row r="217" spans="3:82" s="5" customFormat="1" ht="15" x14ac:dyDescent="0.2">
      <c r="C217" s="4"/>
      <c r="D217" s="4"/>
      <c r="E217" s="4"/>
      <c r="F217" s="4"/>
      <c r="G217" s="4"/>
      <c r="H217" s="4"/>
      <c r="I217" s="226"/>
      <c r="J217" s="4"/>
      <c r="K217" s="4"/>
      <c r="L217" s="4"/>
      <c r="M217" s="4"/>
      <c r="N217" s="4"/>
      <c r="O217" s="7"/>
      <c r="AQ217" s="181"/>
      <c r="AR217" s="181"/>
      <c r="AS217" s="181"/>
      <c r="AT217" s="181"/>
      <c r="AU217" s="181"/>
      <c r="AV217" s="181"/>
      <c r="AW217" s="181"/>
      <c r="AX217" s="181"/>
      <c r="AY217" s="181"/>
      <c r="AZ217" s="181"/>
      <c r="BA217" s="181"/>
      <c r="BB217" s="181"/>
      <c r="BC217" s="181"/>
      <c r="BD217" s="181"/>
      <c r="BE217" s="181"/>
      <c r="BF217" s="181"/>
      <c r="BG217" s="181"/>
      <c r="BH217" s="181"/>
      <c r="BI217" s="181"/>
      <c r="BJ217" s="181"/>
      <c r="BK217" s="181"/>
      <c r="BL217" s="181"/>
      <c r="BM217" s="181"/>
      <c r="BN217" s="181"/>
      <c r="BO217" s="181"/>
      <c r="BP217" s="181"/>
      <c r="BQ217" s="181"/>
      <c r="BR217" s="181"/>
      <c r="BS217" s="181"/>
      <c r="BT217" s="181"/>
      <c r="BU217" s="181"/>
      <c r="BV217" s="181"/>
      <c r="BW217" s="181"/>
      <c r="BX217" s="181"/>
      <c r="BY217" s="181"/>
      <c r="BZ217" s="181"/>
      <c r="CA217" s="181"/>
      <c r="CB217" s="181"/>
      <c r="CC217" s="181"/>
      <c r="CD217" s="181"/>
    </row>
    <row r="218" spans="3:82" s="5" customFormat="1" ht="15" x14ac:dyDescent="0.2">
      <c r="C218" s="4"/>
      <c r="D218" s="4"/>
      <c r="E218" s="4"/>
      <c r="F218" s="4"/>
      <c r="G218" s="4"/>
      <c r="H218" s="4"/>
      <c r="I218" s="226"/>
      <c r="J218" s="4"/>
      <c r="K218" s="4"/>
      <c r="L218" s="4"/>
      <c r="M218" s="4"/>
      <c r="N218" s="4"/>
      <c r="O218" s="7"/>
      <c r="AQ218" s="181"/>
      <c r="AR218" s="181"/>
      <c r="AS218" s="181"/>
      <c r="AT218" s="181"/>
      <c r="AU218" s="181"/>
      <c r="AV218" s="181"/>
      <c r="AW218" s="181"/>
      <c r="AX218" s="181"/>
      <c r="AY218" s="181"/>
      <c r="AZ218" s="181"/>
      <c r="BA218" s="181"/>
      <c r="BB218" s="181"/>
      <c r="BC218" s="181"/>
      <c r="BD218" s="181"/>
      <c r="BE218" s="181"/>
      <c r="BF218" s="181"/>
      <c r="BG218" s="181"/>
      <c r="BH218" s="181"/>
      <c r="BI218" s="181"/>
      <c r="BJ218" s="181"/>
      <c r="BK218" s="181"/>
      <c r="BL218" s="181"/>
      <c r="BM218" s="181"/>
      <c r="BN218" s="181"/>
      <c r="BO218" s="181"/>
      <c r="BP218" s="181"/>
      <c r="BQ218" s="181"/>
      <c r="BR218" s="181"/>
      <c r="BS218" s="181"/>
      <c r="BT218" s="181"/>
      <c r="BU218" s="181"/>
      <c r="BV218" s="181"/>
      <c r="BW218" s="181"/>
      <c r="BX218" s="181"/>
      <c r="BY218" s="181"/>
      <c r="BZ218" s="181"/>
      <c r="CA218" s="181"/>
      <c r="CB218" s="181"/>
      <c r="CC218" s="181"/>
      <c r="CD218" s="181"/>
    </row>
    <row r="219" spans="3:82" s="5" customFormat="1" ht="15" x14ac:dyDescent="0.2">
      <c r="C219" s="4"/>
      <c r="D219" s="4"/>
      <c r="E219" s="4"/>
      <c r="F219" s="4"/>
      <c r="G219" s="4"/>
      <c r="H219" s="4"/>
      <c r="I219" s="226"/>
      <c r="J219" s="4"/>
      <c r="K219" s="4"/>
      <c r="L219" s="4"/>
      <c r="M219" s="4"/>
      <c r="N219" s="4"/>
      <c r="O219" s="7"/>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c r="BK219" s="181"/>
      <c r="BL219" s="181"/>
      <c r="BM219" s="181"/>
      <c r="BN219" s="181"/>
      <c r="BO219" s="181"/>
      <c r="BP219" s="181"/>
      <c r="BQ219" s="181"/>
      <c r="BR219" s="181"/>
      <c r="BS219" s="181"/>
      <c r="BT219" s="181"/>
      <c r="BU219" s="181"/>
      <c r="BV219" s="181"/>
      <c r="BW219" s="181"/>
      <c r="BX219" s="181"/>
      <c r="BY219" s="181"/>
      <c r="BZ219" s="181"/>
      <c r="CA219" s="181"/>
      <c r="CB219" s="181"/>
      <c r="CC219" s="181"/>
      <c r="CD219" s="181"/>
    </row>
    <row r="220" spans="3:82" s="5" customFormat="1" ht="15" x14ac:dyDescent="0.2">
      <c r="C220" s="4"/>
      <c r="D220" s="4"/>
      <c r="E220" s="4"/>
      <c r="F220" s="4"/>
      <c r="G220" s="4"/>
      <c r="H220" s="4"/>
      <c r="I220" s="226"/>
      <c r="J220" s="4"/>
      <c r="K220" s="4"/>
      <c r="L220" s="4"/>
      <c r="M220" s="4"/>
      <c r="N220" s="4"/>
      <c r="O220" s="7"/>
      <c r="AQ220" s="181"/>
      <c r="AR220" s="181"/>
      <c r="AS220" s="181"/>
      <c r="AT220" s="181"/>
      <c r="AU220" s="181"/>
      <c r="AV220" s="181"/>
      <c r="AW220" s="181"/>
      <c r="AX220" s="181"/>
      <c r="AY220" s="181"/>
      <c r="AZ220" s="181"/>
      <c r="BA220" s="181"/>
      <c r="BB220" s="181"/>
      <c r="BC220" s="181"/>
      <c r="BD220" s="181"/>
      <c r="BE220" s="181"/>
      <c r="BF220" s="181"/>
      <c r="BG220" s="181"/>
      <c r="BH220" s="181"/>
      <c r="BI220" s="181"/>
      <c r="BJ220" s="181"/>
      <c r="BK220" s="181"/>
      <c r="BL220" s="181"/>
      <c r="BM220" s="181"/>
      <c r="BN220" s="181"/>
      <c r="BO220" s="181"/>
      <c r="BP220" s="181"/>
      <c r="BQ220" s="181"/>
      <c r="BR220" s="181"/>
      <c r="BS220" s="181"/>
      <c r="BT220" s="181"/>
      <c r="BU220" s="181"/>
      <c r="BV220" s="181"/>
      <c r="BW220" s="181"/>
      <c r="BX220" s="181"/>
      <c r="BY220" s="181"/>
      <c r="BZ220" s="181"/>
      <c r="CA220" s="181"/>
      <c r="CB220" s="181"/>
      <c r="CC220" s="181"/>
      <c r="CD220" s="181"/>
    </row>
    <row r="221" spans="3:82" s="5" customFormat="1" ht="15" x14ac:dyDescent="0.2">
      <c r="C221" s="4"/>
      <c r="D221" s="4"/>
      <c r="E221" s="4"/>
      <c r="F221" s="4"/>
      <c r="G221" s="4"/>
      <c r="H221" s="4"/>
      <c r="I221" s="226"/>
      <c r="J221" s="4"/>
      <c r="K221" s="4"/>
      <c r="L221" s="4"/>
      <c r="M221" s="4"/>
      <c r="N221" s="4"/>
      <c r="O221" s="7"/>
      <c r="AQ221" s="181"/>
      <c r="AR221" s="181"/>
      <c r="AS221" s="181"/>
      <c r="AT221" s="181"/>
      <c r="AU221" s="181"/>
      <c r="AV221" s="181"/>
      <c r="AW221" s="181"/>
      <c r="AX221" s="181"/>
      <c r="AY221" s="181"/>
      <c r="AZ221" s="181"/>
      <c r="BA221" s="181"/>
      <c r="BB221" s="181"/>
      <c r="BC221" s="181"/>
      <c r="BD221" s="181"/>
      <c r="BE221" s="181"/>
      <c r="BF221" s="181"/>
      <c r="BG221" s="181"/>
      <c r="BH221" s="181"/>
      <c r="BI221" s="181"/>
      <c r="BJ221" s="181"/>
      <c r="BK221" s="181"/>
      <c r="BL221" s="181"/>
      <c r="BM221" s="181"/>
      <c r="BN221" s="181"/>
      <c r="BO221" s="181"/>
      <c r="BP221" s="181"/>
      <c r="BQ221" s="181"/>
      <c r="BR221" s="181"/>
      <c r="BS221" s="181"/>
      <c r="BT221" s="181"/>
      <c r="BU221" s="181"/>
      <c r="BV221" s="181"/>
      <c r="BW221" s="181"/>
      <c r="BX221" s="181"/>
      <c r="BY221" s="181"/>
      <c r="BZ221" s="181"/>
      <c r="CA221" s="181"/>
      <c r="CB221" s="181"/>
      <c r="CC221" s="181"/>
      <c r="CD221" s="181"/>
    </row>
    <row r="222" spans="3:82" s="5" customFormat="1" ht="15" x14ac:dyDescent="0.2">
      <c r="C222" s="4"/>
      <c r="D222" s="4"/>
      <c r="E222" s="4"/>
      <c r="F222" s="4"/>
      <c r="G222" s="4"/>
      <c r="H222" s="4"/>
      <c r="I222" s="226"/>
      <c r="J222" s="4"/>
      <c r="K222" s="4"/>
      <c r="L222" s="4"/>
      <c r="M222" s="4"/>
      <c r="N222" s="4"/>
      <c r="O222" s="7"/>
      <c r="AQ222" s="181"/>
      <c r="AR222" s="181"/>
      <c r="AS222" s="181"/>
      <c r="AT222" s="181"/>
      <c r="AU222" s="181"/>
      <c r="AV222" s="181"/>
      <c r="AW222" s="181"/>
      <c r="AX222" s="181"/>
      <c r="AY222" s="181"/>
      <c r="AZ222" s="181"/>
      <c r="BA222" s="181"/>
      <c r="BB222" s="181"/>
      <c r="BC222" s="181"/>
      <c r="BD222" s="181"/>
      <c r="BE222" s="181"/>
      <c r="BF222" s="181"/>
      <c r="BG222" s="181"/>
      <c r="BH222" s="181"/>
      <c r="BI222" s="181"/>
      <c r="BJ222" s="181"/>
      <c r="BK222" s="181"/>
      <c r="BL222" s="181"/>
      <c r="BM222" s="181"/>
      <c r="BN222" s="181"/>
      <c r="BO222" s="181"/>
      <c r="BP222" s="181"/>
      <c r="BQ222" s="181"/>
      <c r="BR222" s="181"/>
      <c r="BS222" s="181"/>
      <c r="BT222" s="181"/>
      <c r="BU222" s="181"/>
      <c r="BV222" s="181"/>
      <c r="BW222" s="181"/>
      <c r="BX222" s="181"/>
      <c r="BY222" s="181"/>
      <c r="BZ222" s="181"/>
      <c r="CA222" s="181"/>
      <c r="CB222" s="181"/>
      <c r="CC222" s="181"/>
      <c r="CD222" s="181"/>
    </row>
    <row r="223" spans="3:82" s="5" customFormat="1" ht="15" x14ac:dyDescent="0.2">
      <c r="C223" s="4"/>
      <c r="D223" s="4"/>
      <c r="E223" s="4"/>
      <c r="F223" s="4"/>
      <c r="G223" s="4"/>
      <c r="H223" s="4"/>
      <c r="I223" s="226"/>
      <c r="J223" s="4"/>
      <c r="K223" s="4"/>
      <c r="L223" s="4"/>
      <c r="M223" s="4"/>
      <c r="N223" s="4"/>
      <c r="O223" s="7"/>
      <c r="AQ223" s="181"/>
      <c r="AR223" s="181"/>
      <c r="AS223" s="181"/>
      <c r="AT223" s="181"/>
      <c r="AU223" s="181"/>
      <c r="AV223" s="181"/>
      <c r="AW223" s="181"/>
      <c r="AX223" s="181"/>
      <c r="AY223" s="181"/>
      <c r="AZ223" s="181"/>
      <c r="BA223" s="181"/>
      <c r="BB223" s="181"/>
      <c r="BC223" s="181"/>
      <c r="BD223" s="181"/>
      <c r="BE223" s="181"/>
      <c r="BF223" s="181"/>
      <c r="BG223" s="181"/>
      <c r="BH223" s="181"/>
      <c r="BI223" s="181"/>
      <c r="BJ223" s="181"/>
      <c r="BK223" s="181"/>
      <c r="BL223" s="181"/>
      <c r="BM223" s="181"/>
      <c r="BN223" s="181"/>
      <c r="BO223" s="181"/>
      <c r="BP223" s="181"/>
      <c r="BQ223" s="181"/>
      <c r="BR223" s="181"/>
      <c r="BS223" s="181"/>
      <c r="BT223" s="181"/>
      <c r="BU223" s="181"/>
      <c r="BV223" s="181"/>
      <c r="BW223" s="181"/>
      <c r="BX223" s="181"/>
      <c r="BY223" s="181"/>
      <c r="BZ223" s="181"/>
      <c r="CA223" s="181"/>
      <c r="CB223" s="181"/>
      <c r="CC223" s="181"/>
      <c r="CD223" s="181"/>
    </row>
    <row r="224" spans="3:82" s="5" customFormat="1" ht="15" x14ac:dyDescent="0.2">
      <c r="C224" s="4"/>
      <c r="D224" s="4"/>
      <c r="E224" s="4"/>
      <c r="F224" s="4"/>
      <c r="G224" s="4"/>
      <c r="H224" s="4"/>
      <c r="I224" s="226"/>
      <c r="J224" s="4"/>
      <c r="K224" s="4"/>
      <c r="L224" s="4"/>
      <c r="M224" s="4"/>
      <c r="N224" s="4"/>
      <c r="O224" s="7"/>
      <c r="AQ224" s="181"/>
      <c r="AR224" s="181"/>
      <c r="AS224" s="181"/>
      <c r="AT224" s="181"/>
      <c r="AU224" s="181"/>
      <c r="AV224" s="181"/>
      <c r="AW224" s="181"/>
      <c r="AX224" s="181"/>
      <c r="AY224" s="181"/>
      <c r="AZ224" s="181"/>
      <c r="BA224" s="181"/>
      <c r="BB224" s="181"/>
      <c r="BC224" s="181"/>
      <c r="BD224" s="181"/>
      <c r="BE224" s="181"/>
      <c r="BF224" s="181"/>
      <c r="BG224" s="181"/>
      <c r="BH224" s="181"/>
      <c r="BI224" s="181"/>
      <c r="BJ224" s="181"/>
      <c r="BK224" s="181"/>
      <c r="BL224" s="181"/>
      <c r="BM224" s="181"/>
      <c r="BN224" s="181"/>
      <c r="BO224" s="181"/>
      <c r="BP224" s="181"/>
      <c r="BQ224" s="181"/>
      <c r="BR224" s="181"/>
      <c r="BS224" s="181"/>
      <c r="BT224" s="181"/>
      <c r="BU224" s="181"/>
      <c r="BV224" s="181"/>
      <c r="BW224" s="181"/>
      <c r="BX224" s="181"/>
      <c r="BY224" s="181"/>
      <c r="BZ224" s="181"/>
      <c r="CA224" s="181"/>
      <c r="CB224" s="181"/>
      <c r="CC224" s="181"/>
      <c r="CD224" s="181"/>
    </row>
    <row r="225" spans="3:82" s="5" customFormat="1" ht="15" x14ac:dyDescent="0.2">
      <c r="C225" s="4"/>
      <c r="D225" s="4"/>
      <c r="E225" s="4"/>
      <c r="F225" s="4"/>
      <c r="G225" s="4"/>
      <c r="H225" s="4"/>
      <c r="I225" s="226"/>
      <c r="J225" s="4"/>
      <c r="K225" s="4"/>
      <c r="L225" s="4"/>
      <c r="M225" s="4"/>
      <c r="N225" s="4"/>
      <c r="O225" s="7"/>
      <c r="AQ225" s="181"/>
      <c r="AR225" s="181"/>
      <c r="AS225" s="181"/>
      <c r="AT225" s="181"/>
      <c r="AU225" s="181"/>
      <c r="AV225" s="181"/>
      <c r="AW225" s="181"/>
      <c r="AX225" s="181"/>
      <c r="AY225" s="181"/>
      <c r="AZ225" s="181"/>
      <c r="BA225" s="181"/>
      <c r="BB225" s="181"/>
      <c r="BC225" s="181"/>
      <c r="BD225" s="181"/>
      <c r="BE225" s="181"/>
      <c r="BF225" s="181"/>
      <c r="BG225" s="181"/>
      <c r="BH225" s="181"/>
      <c r="BI225" s="181"/>
      <c r="BJ225" s="181"/>
      <c r="BK225" s="181"/>
      <c r="BL225" s="181"/>
      <c r="BM225" s="181"/>
      <c r="BN225" s="181"/>
      <c r="BO225" s="181"/>
      <c r="BP225" s="181"/>
      <c r="BQ225" s="181"/>
      <c r="BR225" s="181"/>
      <c r="BS225" s="181"/>
      <c r="BT225" s="181"/>
      <c r="BU225" s="181"/>
      <c r="BV225" s="181"/>
      <c r="BW225" s="181"/>
      <c r="BX225" s="181"/>
      <c r="BY225" s="181"/>
      <c r="BZ225" s="181"/>
      <c r="CA225" s="181"/>
      <c r="CB225" s="181"/>
      <c r="CC225" s="181"/>
      <c r="CD225" s="181"/>
    </row>
    <row r="226" spans="3:82" s="5" customFormat="1" ht="15" x14ac:dyDescent="0.2">
      <c r="C226" s="4"/>
      <c r="D226" s="4"/>
      <c r="E226" s="4"/>
      <c r="F226" s="4"/>
      <c r="G226" s="4"/>
      <c r="H226" s="4"/>
      <c r="I226" s="226"/>
      <c r="J226" s="4"/>
      <c r="K226" s="4"/>
      <c r="L226" s="4"/>
      <c r="M226" s="4"/>
      <c r="N226" s="4"/>
      <c r="O226" s="7"/>
      <c r="AQ226" s="181"/>
      <c r="AR226" s="181"/>
      <c r="AS226" s="181"/>
      <c r="AT226" s="181"/>
      <c r="AU226" s="181"/>
      <c r="AV226" s="181"/>
      <c r="AW226" s="181"/>
      <c r="AX226" s="181"/>
      <c r="AY226" s="181"/>
      <c r="AZ226" s="181"/>
      <c r="BA226" s="181"/>
      <c r="BB226" s="181"/>
      <c r="BC226" s="181"/>
      <c r="BD226" s="181"/>
      <c r="BE226" s="181"/>
      <c r="BF226" s="181"/>
      <c r="BG226" s="181"/>
      <c r="BH226" s="181"/>
      <c r="BI226" s="181"/>
      <c r="BJ226" s="181"/>
      <c r="BK226" s="181"/>
      <c r="BL226" s="181"/>
      <c r="BM226" s="181"/>
      <c r="BN226" s="181"/>
      <c r="BO226" s="181"/>
      <c r="BP226" s="181"/>
      <c r="BQ226" s="181"/>
      <c r="BR226" s="181"/>
      <c r="BS226" s="181"/>
      <c r="BT226" s="181"/>
      <c r="BU226" s="181"/>
      <c r="BV226" s="181"/>
      <c r="BW226" s="181"/>
      <c r="BX226" s="181"/>
      <c r="BY226" s="181"/>
      <c r="BZ226" s="181"/>
      <c r="CA226" s="181"/>
      <c r="CB226" s="181"/>
      <c r="CC226" s="181"/>
      <c r="CD226" s="181"/>
    </row>
    <row r="227" spans="3:82" s="5" customFormat="1" ht="15" x14ac:dyDescent="0.2">
      <c r="C227" s="4"/>
      <c r="D227" s="4"/>
      <c r="E227" s="4"/>
      <c r="F227" s="4"/>
      <c r="G227" s="4"/>
      <c r="H227" s="4"/>
      <c r="I227" s="226"/>
      <c r="J227" s="4"/>
      <c r="K227" s="4"/>
      <c r="L227" s="4"/>
      <c r="M227" s="4"/>
      <c r="N227" s="4"/>
      <c r="O227" s="7"/>
      <c r="AQ227" s="181"/>
      <c r="AR227" s="181"/>
      <c r="AS227" s="181"/>
      <c r="AT227" s="181"/>
      <c r="AU227" s="181"/>
      <c r="AV227" s="181"/>
      <c r="AW227" s="181"/>
      <c r="AX227" s="181"/>
      <c r="AY227" s="181"/>
      <c r="AZ227" s="181"/>
      <c r="BA227" s="181"/>
      <c r="BB227" s="181"/>
      <c r="BC227" s="181"/>
      <c r="BD227" s="181"/>
      <c r="BE227" s="181"/>
      <c r="BF227" s="181"/>
      <c r="BG227" s="181"/>
      <c r="BH227" s="181"/>
      <c r="BI227" s="181"/>
      <c r="BJ227" s="181"/>
      <c r="BK227" s="181"/>
      <c r="BL227" s="181"/>
      <c r="BM227" s="181"/>
      <c r="BN227" s="181"/>
      <c r="BO227" s="181"/>
      <c r="BP227" s="181"/>
      <c r="BQ227" s="181"/>
      <c r="BR227" s="181"/>
      <c r="BS227" s="181"/>
      <c r="BT227" s="181"/>
      <c r="BU227" s="181"/>
      <c r="BV227" s="181"/>
      <c r="BW227" s="181"/>
      <c r="BX227" s="181"/>
      <c r="BY227" s="181"/>
      <c r="BZ227" s="181"/>
      <c r="CA227" s="181"/>
      <c r="CB227" s="181"/>
      <c r="CC227" s="181"/>
      <c r="CD227" s="181"/>
    </row>
    <row r="228" spans="3:82" s="5" customFormat="1" ht="15" x14ac:dyDescent="0.2">
      <c r="C228" s="4"/>
      <c r="D228" s="4"/>
      <c r="E228" s="4"/>
      <c r="F228" s="4"/>
      <c r="G228" s="4"/>
      <c r="H228" s="4"/>
      <c r="I228" s="226"/>
      <c r="J228" s="4"/>
      <c r="K228" s="4"/>
      <c r="L228" s="4"/>
      <c r="M228" s="4"/>
      <c r="N228" s="4"/>
      <c r="O228" s="7"/>
      <c r="AQ228" s="181"/>
      <c r="AR228" s="181"/>
      <c r="AS228" s="181"/>
      <c r="AT228" s="181"/>
      <c r="AU228" s="181"/>
      <c r="AV228" s="181"/>
      <c r="AW228" s="181"/>
      <c r="AX228" s="181"/>
      <c r="AY228" s="181"/>
      <c r="AZ228" s="181"/>
      <c r="BA228" s="181"/>
      <c r="BB228" s="181"/>
      <c r="BC228" s="181"/>
      <c r="BD228" s="181"/>
      <c r="BE228" s="181"/>
      <c r="BF228" s="181"/>
      <c r="BG228" s="181"/>
      <c r="BH228" s="181"/>
      <c r="BI228" s="181"/>
      <c r="BJ228" s="181"/>
      <c r="BK228" s="181"/>
      <c r="BL228" s="181"/>
      <c r="BM228" s="181"/>
      <c r="BN228" s="181"/>
      <c r="BO228" s="181"/>
      <c r="BP228" s="181"/>
      <c r="BQ228" s="181"/>
      <c r="BR228" s="181"/>
      <c r="BS228" s="181"/>
      <c r="BT228" s="181"/>
      <c r="BU228" s="181"/>
      <c r="BV228" s="181"/>
      <c r="BW228" s="181"/>
      <c r="BX228" s="181"/>
      <c r="BY228" s="181"/>
      <c r="BZ228" s="181"/>
      <c r="CA228" s="181"/>
      <c r="CB228" s="181"/>
      <c r="CC228" s="181"/>
      <c r="CD228" s="181"/>
    </row>
    <row r="229" spans="3:82" s="5" customFormat="1" ht="15" x14ac:dyDescent="0.2">
      <c r="C229" s="4"/>
      <c r="D229" s="4"/>
      <c r="E229" s="4"/>
      <c r="F229" s="4"/>
      <c r="G229" s="4"/>
      <c r="H229" s="4"/>
      <c r="I229" s="226"/>
      <c r="J229" s="4"/>
      <c r="K229" s="4"/>
      <c r="L229" s="4"/>
      <c r="M229" s="4"/>
      <c r="N229" s="4"/>
      <c r="O229" s="7"/>
      <c r="AQ229" s="181"/>
      <c r="AR229" s="181"/>
      <c r="AS229" s="181"/>
      <c r="AT229" s="181"/>
      <c r="AU229" s="181"/>
      <c r="AV229" s="181"/>
      <c r="AW229" s="181"/>
      <c r="AX229" s="181"/>
      <c r="AY229" s="181"/>
      <c r="AZ229" s="181"/>
      <c r="BA229" s="181"/>
      <c r="BB229" s="181"/>
      <c r="BC229" s="181"/>
      <c r="BD229" s="181"/>
      <c r="BE229" s="181"/>
      <c r="BF229" s="181"/>
      <c r="BG229" s="181"/>
      <c r="BH229" s="181"/>
      <c r="BI229" s="181"/>
      <c r="BJ229" s="181"/>
      <c r="BK229" s="181"/>
      <c r="BL229" s="181"/>
      <c r="BM229" s="181"/>
      <c r="BN229" s="181"/>
      <c r="BO229" s="181"/>
      <c r="BP229" s="181"/>
      <c r="BQ229" s="181"/>
      <c r="BR229" s="181"/>
      <c r="BS229" s="181"/>
      <c r="BT229" s="181"/>
      <c r="BU229" s="181"/>
      <c r="BV229" s="181"/>
      <c r="BW229" s="181"/>
      <c r="BX229" s="181"/>
      <c r="BY229" s="181"/>
      <c r="BZ229" s="181"/>
      <c r="CA229" s="181"/>
      <c r="CB229" s="181"/>
      <c r="CC229" s="181"/>
      <c r="CD229" s="181"/>
    </row>
    <row r="230" spans="3:82" s="5" customFormat="1" ht="15" x14ac:dyDescent="0.2">
      <c r="C230" s="4"/>
      <c r="D230" s="4"/>
      <c r="E230" s="4"/>
      <c r="F230" s="4"/>
      <c r="G230" s="4"/>
      <c r="H230" s="4"/>
      <c r="I230" s="226"/>
      <c r="J230" s="4"/>
      <c r="K230" s="4"/>
      <c r="L230" s="4"/>
      <c r="M230" s="4"/>
      <c r="N230" s="4"/>
      <c r="O230" s="7"/>
      <c r="AQ230" s="181"/>
      <c r="AR230" s="181"/>
      <c r="AS230" s="181"/>
      <c r="AT230" s="181"/>
      <c r="AU230" s="181"/>
      <c r="AV230" s="181"/>
      <c r="AW230" s="181"/>
      <c r="AX230" s="181"/>
      <c r="AY230" s="181"/>
      <c r="AZ230" s="181"/>
      <c r="BA230" s="181"/>
      <c r="BB230" s="181"/>
      <c r="BC230" s="181"/>
      <c r="BD230" s="181"/>
      <c r="BE230" s="181"/>
      <c r="BF230" s="181"/>
      <c r="BG230" s="181"/>
      <c r="BH230" s="181"/>
      <c r="BI230" s="181"/>
      <c r="BJ230" s="181"/>
      <c r="BK230" s="181"/>
      <c r="BL230" s="181"/>
      <c r="BM230" s="181"/>
      <c r="BN230" s="181"/>
      <c r="BO230" s="181"/>
      <c r="BP230" s="181"/>
      <c r="BQ230" s="181"/>
      <c r="BR230" s="181"/>
      <c r="BS230" s="181"/>
      <c r="BT230" s="181"/>
      <c r="BU230" s="181"/>
      <c r="BV230" s="181"/>
      <c r="BW230" s="181"/>
      <c r="BX230" s="181"/>
      <c r="BY230" s="181"/>
      <c r="BZ230" s="181"/>
      <c r="CA230" s="181"/>
      <c r="CB230" s="181"/>
      <c r="CC230" s="181"/>
      <c r="CD230" s="181"/>
    </row>
    <row r="231" spans="3:82" s="5" customFormat="1" ht="15" x14ac:dyDescent="0.2">
      <c r="C231" s="4"/>
      <c r="D231" s="4"/>
      <c r="E231" s="4"/>
      <c r="F231" s="4"/>
      <c r="G231" s="4"/>
      <c r="H231" s="4"/>
      <c r="I231" s="226"/>
      <c r="J231" s="4"/>
      <c r="K231" s="4"/>
      <c r="L231" s="4"/>
      <c r="M231" s="4"/>
      <c r="N231" s="4"/>
      <c r="O231" s="7"/>
      <c r="AQ231" s="181"/>
      <c r="AR231" s="181"/>
      <c r="AS231" s="181"/>
      <c r="AT231" s="181"/>
      <c r="AU231" s="181"/>
      <c r="AV231" s="181"/>
      <c r="AW231" s="181"/>
      <c r="AX231" s="181"/>
      <c r="AY231" s="181"/>
      <c r="AZ231" s="181"/>
      <c r="BA231" s="181"/>
      <c r="BB231" s="181"/>
      <c r="BC231" s="181"/>
      <c r="BD231" s="181"/>
      <c r="BE231" s="181"/>
      <c r="BF231" s="181"/>
      <c r="BG231" s="181"/>
      <c r="BH231" s="181"/>
      <c r="BI231" s="181"/>
      <c r="BJ231" s="181"/>
      <c r="BK231" s="181"/>
      <c r="BL231" s="181"/>
      <c r="BM231" s="181"/>
      <c r="BN231" s="181"/>
      <c r="BO231" s="181"/>
      <c r="BP231" s="181"/>
      <c r="BQ231" s="181"/>
      <c r="BR231" s="181"/>
      <c r="BS231" s="181"/>
      <c r="BT231" s="181"/>
      <c r="BU231" s="181"/>
      <c r="BV231" s="181"/>
      <c r="BW231" s="181"/>
      <c r="BX231" s="181"/>
      <c r="BY231" s="181"/>
      <c r="BZ231" s="181"/>
      <c r="CA231" s="181"/>
      <c r="CB231" s="181"/>
      <c r="CC231" s="181"/>
      <c r="CD231" s="181"/>
    </row>
    <row r="232" spans="3:82" s="5" customFormat="1" ht="15" x14ac:dyDescent="0.2">
      <c r="C232" s="4"/>
      <c r="D232" s="4"/>
      <c r="E232" s="4"/>
      <c r="F232" s="4"/>
      <c r="G232" s="4"/>
      <c r="H232" s="4"/>
      <c r="I232" s="226"/>
      <c r="J232" s="4"/>
      <c r="K232" s="4"/>
      <c r="L232" s="4"/>
      <c r="M232" s="4"/>
      <c r="N232" s="4"/>
      <c r="O232" s="7"/>
      <c r="AQ232" s="181"/>
      <c r="AR232" s="181"/>
      <c r="AS232" s="181"/>
      <c r="AT232" s="181"/>
      <c r="AU232" s="181"/>
      <c r="AV232" s="181"/>
      <c r="AW232" s="181"/>
      <c r="AX232" s="181"/>
      <c r="AY232" s="181"/>
      <c r="AZ232" s="181"/>
      <c r="BA232" s="181"/>
      <c r="BB232" s="181"/>
      <c r="BC232" s="181"/>
      <c r="BD232" s="181"/>
      <c r="BE232" s="181"/>
      <c r="BF232" s="181"/>
      <c r="BG232" s="181"/>
      <c r="BH232" s="181"/>
      <c r="BI232" s="181"/>
      <c r="BJ232" s="181"/>
      <c r="BK232" s="181"/>
      <c r="BL232" s="181"/>
      <c r="BM232" s="181"/>
      <c r="BN232" s="181"/>
      <c r="BO232" s="181"/>
      <c r="BP232" s="181"/>
      <c r="BQ232" s="181"/>
      <c r="BR232" s="181"/>
      <c r="BS232" s="181"/>
      <c r="BT232" s="181"/>
      <c r="BU232" s="181"/>
      <c r="BV232" s="181"/>
      <c r="BW232" s="181"/>
      <c r="BX232" s="181"/>
      <c r="BY232" s="181"/>
      <c r="BZ232" s="181"/>
      <c r="CA232" s="181"/>
      <c r="CB232" s="181"/>
      <c r="CC232" s="181"/>
      <c r="CD232" s="181"/>
    </row>
    <row r="233" spans="3:82" s="5" customFormat="1" ht="15" x14ac:dyDescent="0.2">
      <c r="C233" s="4"/>
      <c r="D233" s="4"/>
      <c r="E233" s="4"/>
      <c r="F233" s="4"/>
      <c r="G233" s="4"/>
      <c r="H233" s="4"/>
      <c r="I233" s="226"/>
      <c r="J233" s="4"/>
      <c r="K233" s="4"/>
      <c r="L233" s="4"/>
      <c r="M233" s="4"/>
      <c r="N233" s="4"/>
      <c r="O233" s="7"/>
      <c r="AQ233" s="181"/>
      <c r="AR233" s="181"/>
      <c r="AS233" s="181"/>
      <c r="AT233" s="181"/>
      <c r="AU233" s="181"/>
      <c r="AV233" s="181"/>
      <c r="AW233" s="181"/>
      <c r="AX233" s="181"/>
      <c r="AY233" s="181"/>
      <c r="AZ233" s="181"/>
      <c r="BA233" s="181"/>
      <c r="BB233" s="181"/>
      <c r="BC233" s="181"/>
      <c r="BD233" s="181"/>
      <c r="BE233" s="181"/>
      <c r="BF233" s="181"/>
      <c r="BG233" s="181"/>
      <c r="BH233" s="181"/>
      <c r="BI233" s="181"/>
      <c r="BJ233" s="181"/>
      <c r="BK233" s="181"/>
      <c r="BL233" s="181"/>
      <c r="BM233" s="181"/>
      <c r="BN233" s="181"/>
      <c r="BO233" s="181"/>
      <c r="BP233" s="181"/>
      <c r="BQ233" s="181"/>
      <c r="BR233" s="181"/>
      <c r="BS233" s="181"/>
      <c r="BT233" s="181"/>
      <c r="BU233" s="181"/>
      <c r="BV233" s="181"/>
      <c r="BW233" s="181"/>
      <c r="BX233" s="181"/>
      <c r="BY233" s="181"/>
      <c r="BZ233" s="181"/>
      <c r="CA233" s="181"/>
      <c r="CB233" s="181"/>
      <c r="CC233" s="181"/>
      <c r="CD233" s="181"/>
    </row>
    <row r="234" spans="3:82" s="5" customFormat="1" ht="15" x14ac:dyDescent="0.2">
      <c r="C234" s="4"/>
      <c r="D234" s="4"/>
      <c r="E234" s="4"/>
      <c r="F234" s="4"/>
      <c r="G234" s="4"/>
      <c r="H234" s="4"/>
      <c r="I234" s="226"/>
      <c r="J234" s="4"/>
      <c r="K234" s="4"/>
      <c r="L234" s="4"/>
      <c r="M234" s="4"/>
      <c r="N234" s="4"/>
      <c r="O234" s="7"/>
      <c r="AQ234" s="181"/>
      <c r="AR234" s="181"/>
      <c r="AS234" s="181"/>
      <c r="AT234" s="181"/>
      <c r="AU234" s="181"/>
      <c r="AV234" s="181"/>
      <c r="AW234" s="181"/>
      <c r="AX234" s="181"/>
      <c r="AY234" s="181"/>
      <c r="AZ234" s="181"/>
      <c r="BA234" s="181"/>
      <c r="BB234" s="181"/>
      <c r="BC234" s="181"/>
      <c r="BD234" s="181"/>
      <c r="BE234" s="181"/>
      <c r="BF234" s="181"/>
      <c r="BG234" s="181"/>
      <c r="BH234" s="181"/>
      <c r="BI234" s="181"/>
      <c r="BJ234" s="181"/>
      <c r="BK234" s="181"/>
      <c r="BL234" s="181"/>
      <c r="BM234" s="181"/>
      <c r="BN234" s="181"/>
      <c r="BO234" s="181"/>
      <c r="BP234" s="181"/>
      <c r="BQ234" s="181"/>
      <c r="BR234" s="181"/>
      <c r="BS234" s="181"/>
      <c r="BT234" s="181"/>
      <c r="BU234" s="181"/>
      <c r="BV234" s="181"/>
      <c r="BW234" s="181"/>
      <c r="BX234" s="181"/>
      <c r="BY234" s="181"/>
      <c r="BZ234" s="181"/>
      <c r="CA234" s="181"/>
      <c r="CB234" s="181"/>
      <c r="CC234" s="181"/>
      <c r="CD234" s="181"/>
    </row>
    <row r="235" spans="3:82" s="5" customFormat="1" ht="15" x14ac:dyDescent="0.2">
      <c r="C235" s="4"/>
      <c r="D235" s="4"/>
      <c r="E235" s="4"/>
      <c r="F235" s="4"/>
      <c r="G235" s="4"/>
      <c r="H235" s="4"/>
      <c r="I235" s="226"/>
      <c r="J235" s="4"/>
      <c r="K235" s="4"/>
      <c r="L235" s="4"/>
      <c r="M235" s="4"/>
      <c r="N235" s="4"/>
      <c r="O235" s="7"/>
      <c r="AQ235" s="181"/>
      <c r="AR235" s="181"/>
      <c r="AS235" s="181"/>
      <c r="AT235" s="181"/>
      <c r="AU235" s="181"/>
      <c r="AV235" s="181"/>
      <c r="AW235" s="181"/>
      <c r="AX235" s="181"/>
      <c r="AY235" s="181"/>
      <c r="AZ235" s="181"/>
      <c r="BA235" s="181"/>
      <c r="BB235" s="181"/>
      <c r="BC235" s="181"/>
      <c r="BD235" s="181"/>
      <c r="BE235" s="181"/>
      <c r="BF235" s="181"/>
      <c r="BG235" s="181"/>
      <c r="BH235" s="181"/>
      <c r="BI235" s="181"/>
      <c r="BJ235" s="181"/>
      <c r="BK235" s="181"/>
      <c r="BL235" s="181"/>
      <c r="BM235" s="181"/>
      <c r="BN235" s="181"/>
      <c r="BO235" s="181"/>
      <c r="BP235" s="181"/>
      <c r="BQ235" s="181"/>
      <c r="BR235" s="181"/>
      <c r="BS235" s="181"/>
      <c r="BT235" s="181"/>
      <c r="BU235" s="181"/>
      <c r="BV235" s="181"/>
      <c r="BW235" s="181"/>
      <c r="BX235" s="181"/>
      <c r="BY235" s="181"/>
      <c r="BZ235" s="181"/>
      <c r="CA235" s="181"/>
      <c r="CB235" s="181"/>
      <c r="CC235" s="181"/>
      <c r="CD235" s="181"/>
    </row>
    <row r="236" spans="3:82" s="5" customFormat="1" ht="15" x14ac:dyDescent="0.2">
      <c r="C236" s="4"/>
      <c r="D236" s="4"/>
      <c r="E236" s="4"/>
      <c r="F236" s="4"/>
      <c r="G236" s="4"/>
      <c r="H236" s="4"/>
      <c r="I236" s="226"/>
      <c r="J236" s="4"/>
      <c r="K236" s="4"/>
      <c r="L236" s="4"/>
      <c r="M236" s="4"/>
      <c r="N236" s="4"/>
      <c r="O236" s="7"/>
      <c r="AQ236" s="181"/>
      <c r="AR236" s="181"/>
      <c r="AS236" s="181"/>
      <c r="AT236" s="181"/>
      <c r="AU236" s="181"/>
      <c r="AV236" s="181"/>
      <c r="AW236" s="181"/>
      <c r="AX236" s="181"/>
      <c r="AY236" s="181"/>
      <c r="AZ236" s="181"/>
      <c r="BA236" s="181"/>
      <c r="BB236" s="181"/>
      <c r="BC236" s="181"/>
      <c r="BD236" s="181"/>
      <c r="BE236" s="181"/>
      <c r="BF236" s="181"/>
      <c r="BG236" s="181"/>
      <c r="BH236" s="181"/>
      <c r="BI236" s="181"/>
      <c r="BJ236" s="181"/>
      <c r="BK236" s="181"/>
      <c r="BL236" s="181"/>
      <c r="BM236" s="181"/>
      <c r="BN236" s="181"/>
      <c r="BO236" s="181"/>
      <c r="BP236" s="181"/>
      <c r="BQ236" s="181"/>
      <c r="BR236" s="181"/>
      <c r="BS236" s="181"/>
      <c r="BT236" s="181"/>
      <c r="BU236" s="181"/>
      <c r="BV236" s="181"/>
      <c r="BW236" s="181"/>
      <c r="BX236" s="181"/>
      <c r="BY236" s="181"/>
      <c r="BZ236" s="181"/>
      <c r="CA236" s="181"/>
      <c r="CB236" s="181"/>
      <c r="CC236" s="181"/>
      <c r="CD236" s="181"/>
    </row>
    <row r="237" spans="3:82" s="5" customFormat="1" ht="15" x14ac:dyDescent="0.2">
      <c r="C237" s="4"/>
      <c r="D237" s="4"/>
      <c r="E237" s="4"/>
      <c r="F237" s="4"/>
      <c r="G237" s="4"/>
      <c r="H237" s="4"/>
      <c r="I237" s="226"/>
      <c r="J237" s="4"/>
      <c r="K237" s="4"/>
      <c r="L237" s="4"/>
      <c r="M237" s="4"/>
      <c r="N237" s="4"/>
      <c r="O237" s="7"/>
      <c r="AQ237" s="181"/>
      <c r="AR237" s="181"/>
      <c r="AS237" s="181"/>
      <c r="AT237" s="181"/>
      <c r="AU237" s="181"/>
      <c r="AV237" s="181"/>
      <c r="AW237" s="181"/>
      <c r="AX237" s="181"/>
      <c r="AY237" s="181"/>
      <c r="AZ237" s="181"/>
      <c r="BA237" s="181"/>
      <c r="BB237" s="181"/>
      <c r="BC237" s="181"/>
      <c r="BD237" s="181"/>
      <c r="BE237" s="181"/>
      <c r="BF237" s="181"/>
      <c r="BG237" s="181"/>
      <c r="BH237" s="181"/>
      <c r="BI237" s="181"/>
      <c r="BJ237" s="181"/>
      <c r="BK237" s="181"/>
      <c r="BL237" s="181"/>
      <c r="BM237" s="181"/>
      <c r="BN237" s="181"/>
      <c r="BO237" s="181"/>
      <c r="BP237" s="181"/>
      <c r="BQ237" s="181"/>
      <c r="BR237" s="181"/>
      <c r="BS237" s="181"/>
      <c r="BT237" s="181"/>
      <c r="BU237" s="181"/>
      <c r="BV237" s="181"/>
      <c r="BW237" s="181"/>
      <c r="BX237" s="181"/>
      <c r="BY237" s="181"/>
      <c r="BZ237" s="181"/>
      <c r="CA237" s="181"/>
      <c r="CB237" s="181"/>
      <c r="CC237" s="181"/>
      <c r="CD237" s="181"/>
    </row>
    <row r="238" spans="3:82" s="5" customFormat="1" ht="15" x14ac:dyDescent="0.2">
      <c r="C238" s="4"/>
      <c r="D238" s="4"/>
      <c r="E238" s="4"/>
      <c r="F238" s="4"/>
      <c r="G238" s="4"/>
      <c r="H238" s="4"/>
      <c r="I238" s="226"/>
      <c r="J238" s="4"/>
      <c r="K238" s="4"/>
      <c r="L238" s="4"/>
      <c r="M238" s="4"/>
      <c r="N238" s="4"/>
      <c r="O238" s="7"/>
      <c r="AQ238" s="181"/>
      <c r="AR238" s="181"/>
      <c r="AS238" s="181"/>
      <c r="AT238" s="181"/>
      <c r="AU238" s="181"/>
      <c r="AV238" s="181"/>
      <c r="AW238" s="181"/>
      <c r="AX238" s="181"/>
      <c r="AY238" s="181"/>
      <c r="AZ238" s="181"/>
      <c r="BA238" s="181"/>
      <c r="BB238" s="181"/>
      <c r="BC238" s="181"/>
      <c r="BD238" s="181"/>
      <c r="BE238" s="181"/>
      <c r="BF238" s="181"/>
      <c r="BG238" s="181"/>
      <c r="BH238" s="181"/>
      <c r="BI238" s="181"/>
      <c r="BJ238" s="181"/>
      <c r="BK238" s="181"/>
      <c r="BL238" s="181"/>
      <c r="BM238" s="181"/>
      <c r="BN238" s="181"/>
      <c r="BO238" s="181"/>
      <c r="BP238" s="181"/>
      <c r="BQ238" s="181"/>
      <c r="BR238" s="181"/>
      <c r="BS238" s="181"/>
      <c r="BT238" s="181"/>
      <c r="BU238" s="181"/>
      <c r="BV238" s="181"/>
      <c r="BW238" s="181"/>
      <c r="BX238" s="181"/>
      <c r="BY238" s="181"/>
      <c r="BZ238" s="181"/>
      <c r="CA238" s="181"/>
      <c r="CB238" s="181"/>
      <c r="CC238" s="181"/>
      <c r="CD238" s="181"/>
    </row>
    <row r="239" spans="3:82" s="5" customFormat="1" ht="15" x14ac:dyDescent="0.2">
      <c r="C239" s="4"/>
      <c r="D239" s="4"/>
      <c r="E239" s="4"/>
      <c r="F239" s="4"/>
      <c r="G239" s="4"/>
      <c r="H239" s="4"/>
      <c r="I239" s="226"/>
      <c r="J239" s="4"/>
      <c r="K239" s="4"/>
      <c r="L239" s="4"/>
      <c r="M239" s="4"/>
      <c r="N239" s="4"/>
      <c r="O239" s="7"/>
      <c r="AQ239" s="181"/>
      <c r="AR239" s="181"/>
      <c r="AS239" s="181"/>
      <c r="AT239" s="181"/>
      <c r="AU239" s="181"/>
      <c r="AV239" s="181"/>
      <c r="AW239" s="181"/>
      <c r="AX239" s="181"/>
      <c r="AY239" s="181"/>
      <c r="AZ239" s="181"/>
      <c r="BA239" s="181"/>
      <c r="BB239" s="181"/>
      <c r="BC239" s="181"/>
      <c r="BD239" s="181"/>
      <c r="BE239" s="181"/>
      <c r="BF239" s="181"/>
      <c r="BG239" s="181"/>
      <c r="BH239" s="181"/>
      <c r="BI239" s="181"/>
      <c r="BJ239" s="181"/>
      <c r="BK239" s="181"/>
      <c r="BL239" s="181"/>
      <c r="BM239" s="181"/>
      <c r="BN239" s="181"/>
      <c r="BO239" s="181"/>
      <c r="BP239" s="181"/>
      <c r="BQ239" s="181"/>
      <c r="BR239" s="181"/>
      <c r="BS239" s="181"/>
      <c r="BT239" s="181"/>
      <c r="BU239" s="181"/>
      <c r="BV239" s="181"/>
      <c r="BW239" s="181"/>
      <c r="BX239" s="181"/>
      <c r="BY239" s="181"/>
      <c r="BZ239" s="181"/>
      <c r="CA239" s="181"/>
      <c r="CB239" s="181"/>
      <c r="CC239" s="181"/>
      <c r="CD239" s="181"/>
    </row>
    <row r="240" spans="3:82" s="5" customFormat="1" ht="15" x14ac:dyDescent="0.2">
      <c r="C240" s="4"/>
      <c r="D240" s="4"/>
      <c r="E240" s="4"/>
      <c r="F240" s="4"/>
      <c r="G240" s="4"/>
      <c r="H240" s="4"/>
      <c r="I240" s="226"/>
      <c r="J240" s="4"/>
      <c r="K240" s="4"/>
      <c r="L240" s="4"/>
      <c r="M240" s="4"/>
      <c r="N240" s="4"/>
      <c r="O240" s="7"/>
      <c r="AQ240" s="181"/>
      <c r="AR240" s="181"/>
      <c r="AS240" s="181"/>
      <c r="AT240" s="181"/>
      <c r="AU240" s="181"/>
      <c r="AV240" s="181"/>
      <c r="AW240" s="181"/>
      <c r="AX240" s="181"/>
      <c r="AY240" s="181"/>
      <c r="AZ240" s="181"/>
      <c r="BA240" s="181"/>
      <c r="BB240" s="181"/>
      <c r="BC240" s="181"/>
      <c r="BD240" s="181"/>
      <c r="BE240" s="181"/>
      <c r="BF240" s="181"/>
      <c r="BG240" s="181"/>
      <c r="BH240" s="181"/>
      <c r="BI240" s="181"/>
      <c r="BJ240" s="181"/>
      <c r="BK240" s="181"/>
      <c r="BL240" s="181"/>
      <c r="BM240" s="181"/>
      <c r="BN240" s="181"/>
      <c r="BO240" s="181"/>
      <c r="BP240" s="181"/>
      <c r="BQ240" s="181"/>
      <c r="BR240" s="181"/>
      <c r="BS240" s="181"/>
      <c r="BT240" s="181"/>
      <c r="BU240" s="181"/>
      <c r="BV240" s="181"/>
      <c r="BW240" s="181"/>
      <c r="BX240" s="181"/>
      <c r="BY240" s="181"/>
      <c r="BZ240" s="181"/>
      <c r="CA240" s="181"/>
      <c r="CB240" s="181"/>
      <c r="CC240" s="181"/>
      <c r="CD240" s="181"/>
    </row>
    <row r="241" spans="3:82" s="5" customFormat="1" ht="15" x14ac:dyDescent="0.2">
      <c r="C241" s="4"/>
      <c r="D241" s="4"/>
      <c r="E241" s="4"/>
      <c r="F241" s="4"/>
      <c r="G241" s="4"/>
      <c r="H241" s="4"/>
      <c r="I241" s="226"/>
      <c r="J241" s="4"/>
      <c r="K241" s="4"/>
      <c r="L241" s="4"/>
      <c r="M241" s="4"/>
      <c r="N241" s="4"/>
      <c r="O241" s="7"/>
      <c r="AQ241" s="181"/>
      <c r="AR241" s="181"/>
      <c r="AS241" s="181"/>
      <c r="AT241" s="181"/>
      <c r="AU241" s="181"/>
      <c r="AV241" s="181"/>
      <c r="AW241" s="181"/>
      <c r="AX241" s="181"/>
      <c r="AY241" s="181"/>
      <c r="AZ241" s="181"/>
      <c r="BA241" s="181"/>
      <c r="BB241" s="181"/>
      <c r="BC241" s="181"/>
      <c r="BD241" s="181"/>
      <c r="BE241" s="181"/>
      <c r="BF241" s="181"/>
      <c r="BG241" s="181"/>
      <c r="BH241" s="181"/>
      <c r="BI241" s="181"/>
      <c r="BJ241" s="181"/>
      <c r="BK241" s="181"/>
      <c r="BL241" s="181"/>
      <c r="BM241" s="181"/>
      <c r="BN241" s="181"/>
      <c r="BO241" s="181"/>
      <c r="BP241" s="181"/>
      <c r="BQ241" s="181"/>
      <c r="BR241" s="181"/>
      <c r="BS241" s="181"/>
      <c r="BT241" s="181"/>
      <c r="BU241" s="181"/>
      <c r="BV241" s="181"/>
      <c r="BW241" s="181"/>
      <c r="BX241" s="181"/>
      <c r="BY241" s="181"/>
      <c r="BZ241" s="181"/>
      <c r="CA241" s="181"/>
      <c r="CB241" s="181"/>
      <c r="CC241" s="181"/>
      <c r="CD241" s="181"/>
    </row>
    <row r="242" spans="3:82" s="5" customFormat="1" ht="15" x14ac:dyDescent="0.2">
      <c r="C242" s="4"/>
      <c r="D242" s="4"/>
      <c r="E242" s="4"/>
      <c r="F242" s="4"/>
      <c r="G242" s="4"/>
      <c r="H242" s="4"/>
      <c r="I242" s="226"/>
      <c r="J242" s="4"/>
      <c r="K242" s="4"/>
      <c r="L242" s="4"/>
      <c r="M242" s="4"/>
      <c r="N242" s="4"/>
      <c r="O242" s="7"/>
      <c r="AQ242" s="181"/>
      <c r="AR242" s="181"/>
      <c r="AS242" s="181"/>
      <c r="AT242" s="181"/>
      <c r="AU242" s="181"/>
      <c r="AV242" s="181"/>
      <c r="AW242" s="181"/>
      <c r="AX242" s="181"/>
      <c r="AY242" s="181"/>
      <c r="AZ242" s="181"/>
      <c r="BA242" s="181"/>
      <c r="BB242" s="181"/>
      <c r="BC242" s="181"/>
      <c r="BD242" s="181"/>
      <c r="BE242" s="181"/>
      <c r="BF242" s="181"/>
      <c r="BG242" s="181"/>
      <c r="BH242" s="181"/>
      <c r="BI242" s="181"/>
      <c r="BJ242" s="181"/>
      <c r="BK242" s="181"/>
      <c r="BL242" s="181"/>
      <c r="BM242" s="181"/>
      <c r="BN242" s="181"/>
      <c r="BO242" s="181"/>
      <c r="BP242" s="181"/>
      <c r="BQ242" s="181"/>
      <c r="BR242" s="181"/>
      <c r="BS242" s="181"/>
      <c r="BT242" s="181"/>
      <c r="BU242" s="181"/>
      <c r="BV242" s="181"/>
      <c r="BW242" s="181"/>
      <c r="BX242" s="181"/>
      <c r="BY242" s="181"/>
      <c r="BZ242" s="181"/>
      <c r="CA242" s="181"/>
      <c r="CB242" s="181"/>
      <c r="CC242" s="181"/>
      <c r="CD242" s="181"/>
    </row>
    <row r="243" spans="3:82" s="5" customFormat="1" ht="15" x14ac:dyDescent="0.2">
      <c r="C243" s="4"/>
      <c r="D243" s="4"/>
      <c r="E243" s="4"/>
      <c r="F243" s="4"/>
      <c r="G243" s="4"/>
      <c r="H243" s="4"/>
      <c r="I243" s="226"/>
      <c r="J243" s="4"/>
      <c r="K243" s="4"/>
      <c r="L243" s="4"/>
      <c r="M243" s="4"/>
      <c r="N243" s="4"/>
      <c r="O243" s="7"/>
      <c r="AQ243" s="181"/>
      <c r="AR243" s="181"/>
      <c r="AS243" s="181"/>
      <c r="AT243" s="181"/>
      <c r="AU243" s="181"/>
      <c r="AV243" s="181"/>
      <c r="AW243" s="181"/>
      <c r="AX243" s="181"/>
      <c r="AY243" s="181"/>
      <c r="AZ243" s="181"/>
      <c r="BA243" s="181"/>
      <c r="BB243" s="181"/>
      <c r="BC243" s="181"/>
      <c r="BD243" s="181"/>
      <c r="BE243" s="181"/>
      <c r="BF243" s="181"/>
      <c r="BG243" s="181"/>
      <c r="BH243" s="181"/>
      <c r="BI243" s="181"/>
      <c r="BJ243" s="181"/>
      <c r="BK243" s="181"/>
      <c r="BL243" s="181"/>
      <c r="BM243" s="181"/>
      <c r="BN243" s="181"/>
      <c r="BO243" s="181"/>
      <c r="BP243" s="181"/>
      <c r="BQ243" s="181"/>
      <c r="BR243" s="181"/>
      <c r="BS243" s="181"/>
      <c r="BT243" s="181"/>
      <c r="BU243" s="181"/>
      <c r="BV243" s="181"/>
      <c r="BW243" s="181"/>
      <c r="BX243" s="181"/>
      <c r="BY243" s="181"/>
      <c r="BZ243" s="181"/>
      <c r="CA243" s="181"/>
      <c r="CB243" s="181"/>
      <c r="CC243" s="181"/>
      <c r="CD243" s="181"/>
    </row>
    <row r="244" spans="3:82" s="5" customFormat="1" ht="15" x14ac:dyDescent="0.2">
      <c r="C244" s="4"/>
      <c r="D244" s="4"/>
      <c r="E244" s="4"/>
      <c r="F244" s="4"/>
      <c r="G244" s="4"/>
      <c r="H244" s="4"/>
      <c r="I244" s="226"/>
      <c r="J244" s="4"/>
      <c r="K244" s="4"/>
      <c r="L244" s="4"/>
      <c r="M244" s="4"/>
      <c r="N244" s="4"/>
      <c r="O244" s="7"/>
      <c r="AQ244" s="181"/>
      <c r="AR244" s="181"/>
      <c r="AS244" s="181"/>
      <c r="AT244" s="181"/>
      <c r="AU244" s="181"/>
      <c r="AV244" s="181"/>
      <c r="AW244" s="181"/>
      <c r="AX244" s="181"/>
      <c r="AY244" s="181"/>
      <c r="AZ244" s="181"/>
      <c r="BA244" s="181"/>
      <c r="BB244" s="181"/>
      <c r="BC244" s="181"/>
      <c r="BD244" s="181"/>
      <c r="BE244" s="181"/>
      <c r="BF244" s="181"/>
      <c r="BG244" s="181"/>
      <c r="BH244" s="181"/>
      <c r="BI244" s="181"/>
      <c r="BJ244" s="181"/>
      <c r="BK244" s="181"/>
      <c r="BL244" s="181"/>
      <c r="BM244" s="181"/>
      <c r="BN244" s="181"/>
      <c r="BO244" s="181"/>
      <c r="BP244" s="181"/>
      <c r="BQ244" s="181"/>
      <c r="BR244" s="181"/>
      <c r="BS244" s="181"/>
      <c r="BT244" s="181"/>
      <c r="BU244" s="181"/>
      <c r="BV244" s="181"/>
      <c r="BW244" s="181"/>
      <c r="BX244" s="181"/>
      <c r="BY244" s="181"/>
      <c r="BZ244" s="181"/>
      <c r="CA244" s="181"/>
      <c r="CB244" s="181"/>
      <c r="CC244" s="181"/>
      <c r="CD244" s="181"/>
    </row>
    <row r="245" spans="3:82" s="5" customFormat="1" ht="15" x14ac:dyDescent="0.2">
      <c r="C245" s="4"/>
      <c r="D245" s="4"/>
      <c r="E245" s="4"/>
      <c r="F245" s="4"/>
      <c r="G245" s="4"/>
      <c r="H245" s="4"/>
      <c r="I245" s="226"/>
      <c r="J245" s="4"/>
      <c r="K245" s="4"/>
      <c r="L245" s="4"/>
      <c r="M245" s="4"/>
      <c r="N245" s="4"/>
      <c r="O245" s="7"/>
      <c r="AQ245" s="181"/>
      <c r="AR245" s="181"/>
      <c r="AS245" s="181"/>
      <c r="AT245" s="181"/>
      <c r="AU245" s="181"/>
      <c r="AV245" s="181"/>
      <c r="AW245" s="181"/>
      <c r="AX245" s="181"/>
      <c r="AY245" s="181"/>
      <c r="AZ245" s="181"/>
      <c r="BA245" s="181"/>
      <c r="BB245" s="181"/>
      <c r="BC245" s="181"/>
      <c r="BD245" s="181"/>
      <c r="BE245" s="181"/>
      <c r="BF245" s="181"/>
      <c r="BG245" s="181"/>
      <c r="BH245" s="181"/>
      <c r="BI245" s="181"/>
      <c r="BJ245" s="181"/>
      <c r="BK245" s="181"/>
      <c r="BL245" s="181"/>
      <c r="BM245" s="181"/>
      <c r="BN245" s="181"/>
      <c r="BO245" s="181"/>
      <c r="BP245" s="181"/>
      <c r="BQ245" s="181"/>
      <c r="BR245" s="181"/>
      <c r="BS245" s="181"/>
      <c r="BT245" s="181"/>
      <c r="BU245" s="181"/>
      <c r="BV245" s="181"/>
      <c r="BW245" s="181"/>
      <c r="BX245" s="181"/>
      <c r="BY245" s="181"/>
      <c r="BZ245" s="181"/>
      <c r="CA245" s="181"/>
      <c r="CB245" s="181"/>
      <c r="CC245" s="181"/>
      <c r="CD245" s="181"/>
    </row>
    <row r="246" spans="3:82" s="5" customFormat="1" ht="15" x14ac:dyDescent="0.2">
      <c r="C246" s="4"/>
      <c r="D246" s="4"/>
      <c r="E246" s="4"/>
      <c r="F246" s="4"/>
      <c r="G246" s="4"/>
      <c r="H246" s="4"/>
      <c r="I246" s="226"/>
      <c r="J246" s="4"/>
      <c r="K246" s="4"/>
      <c r="L246" s="4"/>
      <c r="M246" s="4"/>
      <c r="N246" s="4"/>
      <c r="O246" s="7"/>
      <c r="AQ246" s="181"/>
      <c r="AR246" s="181"/>
      <c r="AS246" s="181"/>
      <c r="AT246" s="181"/>
      <c r="AU246" s="181"/>
      <c r="AV246" s="181"/>
      <c r="AW246" s="181"/>
      <c r="AX246" s="181"/>
      <c r="AY246" s="181"/>
      <c r="AZ246" s="181"/>
      <c r="BA246" s="181"/>
      <c r="BB246" s="181"/>
      <c r="BC246" s="181"/>
      <c r="BD246" s="181"/>
      <c r="BE246" s="181"/>
      <c r="BF246" s="181"/>
      <c r="BG246" s="181"/>
      <c r="BH246" s="181"/>
      <c r="BI246" s="181"/>
      <c r="BJ246" s="181"/>
      <c r="BK246" s="181"/>
      <c r="BL246" s="181"/>
      <c r="BM246" s="181"/>
      <c r="BN246" s="181"/>
      <c r="BO246" s="181"/>
      <c r="BP246" s="181"/>
      <c r="BQ246" s="181"/>
      <c r="BR246" s="181"/>
      <c r="BS246" s="181"/>
      <c r="BT246" s="181"/>
      <c r="BU246" s="181"/>
      <c r="BV246" s="181"/>
      <c r="BW246" s="181"/>
      <c r="BX246" s="181"/>
      <c r="BY246" s="181"/>
      <c r="BZ246" s="181"/>
      <c r="CA246" s="181"/>
      <c r="CB246" s="181"/>
      <c r="CC246" s="181"/>
      <c r="CD246" s="181"/>
    </row>
    <row r="247" spans="3:82" s="5" customFormat="1" ht="15" x14ac:dyDescent="0.2">
      <c r="C247" s="4"/>
      <c r="D247" s="4"/>
      <c r="E247" s="4"/>
      <c r="F247" s="4"/>
      <c r="G247" s="4"/>
      <c r="H247" s="4"/>
      <c r="I247" s="226"/>
      <c r="J247" s="4"/>
      <c r="K247" s="4"/>
      <c r="L247" s="4"/>
      <c r="M247" s="4"/>
      <c r="N247" s="4"/>
      <c r="O247" s="7"/>
      <c r="AQ247" s="181"/>
      <c r="AR247" s="181"/>
      <c r="AS247" s="181"/>
      <c r="AT247" s="181"/>
      <c r="AU247" s="181"/>
      <c r="AV247" s="181"/>
      <c r="AW247" s="181"/>
      <c r="AX247" s="181"/>
      <c r="AY247" s="181"/>
      <c r="AZ247" s="181"/>
      <c r="BA247" s="181"/>
      <c r="BB247" s="181"/>
      <c r="BC247" s="181"/>
      <c r="BD247" s="181"/>
      <c r="BE247" s="181"/>
      <c r="BF247" s="181"/>
      <c r="BG247" s="181"/>
      <c r="BH247" s="181"/>
      <c r="BI247" s="181"/>
      <c r="BJ247" s="181"/>
      <c r="BK247" s="181"/>
      <c r="BL247" s="181"/>
      <c r="BM247" s="181"/>
      <c r="BN247" s="181"/>
      <c r="BO247" s="181"/>
      <c r="BP247" s="181"/>
      <c r="BQ247" s="181"/>
      <c r="BR247" s="181"/>
      <c r="BS247" s="181"/>
      <c r="BT247" s="181"/>
      <c r="BU247" s="181"/>
      <c r="BV247" s="181"/>
      <c r="BW247" s="181"/>
      <c r="BX247" s="181"/>
      <c r="BY247" s="181"/>
      <c r="BZ247" s="181"/>
      <c r="CA247" s="181"/>
      <c r="CB247" s="181"/>
      <c r="CC247" s="181"/>
      <c r="CD247" s="181"/>
    </row>
    <row r="248" spans="3:82" s="5" customFormat="1" ht="15" x14ac:dyDescent="0.2">
      <c r="C248" s="4"/>
      <c r="D248" s="4"/>
      <c r="E248" s="4"/>
      <c r="F248" s="4"/>
      <c r="G248" s="4"/>
      <c r="H248" s="4"/>
      <c r="I248" s="226"/>
      <c r="J248" s="4"/>
      <c r="K248" s="4"/>
      <c r="L248" s="4"/>
      <c r="M248" s="4"/>
      <c r="N248" s="4"/>
      <c r="O248" s="7"/>
      <c r="AQ248" s="181"/>
      <c r="AR248" s="181"/>
      <c r="AS248" s="181"/>
      <c r="AT248" s="181"/>
      <c r="AU248" s="181"/>
      <c r="AV248" s="181"/>
      <c r="AW248" s="181"/>
      <c r="AX248" s="181"/>
      <c r="AY248" s="181"/>
      <c r="AZ248" s="181"/>
      <c r="BA248" s="181"/>
      <c r="BB248" s="181"/>
      <c r="BC248" s="181"/>
      <c r="BD248" s="181"/>
      <c r="BE248" s="181"/>
      <c r="BF248" s="181"/>
      <c r="BG248" s="181"/>
      <c r="BH248" s="181"/>
      <c r="BI248" s="181"/>
      <c r="BJ248" s="181"/>
      <c r="BK248" s="181"/>
      <c r="BL248" s="181"/>
      <c r="BM248" s="181"/>
      <c r="BN248" s="181"/>
      <c r="BO248" s="181"/>
      <c r="BP248" s="181"/>
      <c r="BQ248" s="181"/>
      <c r="BR248" s="181"/>
      <c r="BS248" s="181"/>
      <c r="BT248" s="181"/>
      <c r="BU248" s="181"/>
      <c r="BV248" s="181"/>
      <c r="BW248" s="181"/>
      <c r="BX248" s="181"/>
      <c r="BY248" s="181"/>
      <c r="BZ248" s="181"/>
      <c r="CA248" s="181"/>
      <c r="CB248" s="181"/>
      <c r="CC248" s="181"/>
      <c r="CD248" s="181"/>
    </row>
    <row r="249" spans="3:82" s="5" customFormat="1" ht="15" x14ac:dyDescent="0.2">
      <c r="C249" s="4"/>
      <c r="D249" s="4"/>
      <c r="E249" s="4"/>
      <c r="F249" s="4"/>
      <c r="G249" s="4"/>
      <c r="H249" s="4"/>
      <c r="I249" s="226"/>
      <c r="J249" s="4"/>
      <c r="K249" s="4"/>
      <c r="L249" s="4"/>
      <c r="M249" s="4"/>
      <c r="N249" s="4"/>
      <c r="O249" s="7"/>
      <c r="AQ249" s="181"/>
      <c r="AR249" s="181"/>
      <c r="AS249" s="181"/>
      <c r="AT249" s="181"/>
      <c r="AU249" s="181"/>
      <c r="AV249" s="181"/>
      <c r="AW249" s="181"/>
      <c r="AX249" s="181"/>
      <c r="AY249" s="181"/>
      <c r="AZ249" s="181"/>
      <c r="BA249" s="181"/>
      <c r="BB249" s="181"/>
      <c r="BC249" s="181"/>
      <c r="BD249" s="181"/>
      <c r="BE249" s="181"/>
      <c r="BF249" s="181"/>
      <c r="BG249" s="181"/>
      <c r="BH249" s="181"/>
      <c r="BI249" s="181"/>
      <c r="BJ249" s="181"/>
      <c r="BK249" s="181"/>
      <c r="BL249" s="181"/>
      <c r="BM249" s="181"/>
      <c r="BN249" s="181"/>
      <c r="BO249" s="181"/>
      <c r="BP249" s="181"/>
      <c r="BQ249" s="181"/>
      <c r="BR249" s="181"/>
      <c r="BS249" s="181"/>
      <c r="BT249" s="181"/>
      <c r="BU249" s="181"/>
      <c r="BV249" s="181"/>
      <c r="BW249" s="181"/>
      <c r="BX249" s="181"/>
      <c r="BY249" s="181"/>
      <c r="BZ249" s="181"/>
      <c r="CA249" s="181"/>
      <c r="CB249" s="181"/>
      <c r="CC249" s="181"/>
      <c r="CD249" s="181"/>
    </row>
    <row r="250" spans="3:82" s="5" customFormat="1" ht="15" x14ac:dyDescent="0.2">
      <c r="C250" s="4"/>
      <c r="D250" s="4"/>
      <c r="E250" s="4"/>
      <c r="F250" s="4"/>
      <c r="G250" s="4"/>
      <c r="H250" s="4"/>
      <c r="I250" s="226"/>
      <c r="J250" s="4"/>
      <c r="K250" s="4"/>
      <c r="L250" s="4"/>
      <c r="M250" s="4"/>
      <c r="N250" s="4"/>
      <c r="O250" s="7"/>
      <c r="AQ250" s="181"/>
      <c r="AR250" s="181"/>
      <c r="AS250" s="181"/>
      <c r="AT250" s="181"/>
      <c r="AU250" s="181"/>
      <c r="AV250" s="181"/>
      <c r="AW250" s="181"/>
      <c r="AX250" s="181"/>
      <c r="AY250" s="181"/>
      <c r="AZ250" s="181"/>
      <c r="BA250" s="181"/>
      <c r="BB250" s="181"/>
      <c r="BC250" s="181"/>
      <c r="BD250" s="181"/>
      <c r="BE250" s="181"/>
      <c r="BF250" s="181"/>
      <c r="BG250" s="181"/>
      <c r="BH250" s="181"/>
      <c r="BI250" s="181"/>
      <c r="BJ250" s="181"/>
      <c r="BK250" s="181"/>
      <c r="BL250" s="181"/>
      <c r="BM250" s="181"/>
      <c r="BN250" s="181"/>
      <c r="BO250" s="181"/>
      <c r="BP250" s="181"/>
      <c r="BQ250" s="181"/>
      <c r="BR250" s="181"/>
      <c r="BS250" s="181"/>
      <c r="BT250" s="181"/>
      <c r="BU250" s="181"/>
      <c r="BV250" s="181"/>
      <c r="BW250" s="181"/>
      <c r="BX250" s="181"/>
      <c r="BY250" s="181"/>
      <c r="BZ250" s="181"/>
      <c r="CA250" s="181"/>
      <c r="CB250" s="181"/>
      <c r="CC250" s="181"/>
      <c r="CD250" s="181"/>
    </row>
    <row r="251" spans="3:82" s="5" customFormat="1" ht="15" x14ac:dyDescent="0.2">
      <c r="C251" s="4"/>
      <c r="D251" s="4"/>
      <c r="E251" s="4"/>
      <c r="F251" s="4"/>
      <c r="G251" s="4"/>
      <c r="H251" s="4"/>
      <c r="I251" s="226"/>
      <c r="J251" s="4"/>
      <c r="K251" s="4"/>
      <c r="L251" s="4"/>
      <c r="M251" s="4"/>
      <c r="N251" s="4"/>
      <c r="O251" s="7"/>
      <c r="AQ251" s="181"/>
      <c r="AR251" s="181"/>
      <c r="AS251" s="181"/>
      <c r="AT251" s="181"/>
      <c r="AU251" s="181"/>
      <c r="AV251" s="181"/>
      <c r="AW251" s="181"/>
      <c r="AX251" s="181"/>
      <c r="AY251" s="181"/>
      <c r="AZ251" s="181"/>
      <c r="BA251" s="181"/>
      <c r="BB251" s="181"/>
      <c r="BC251" s="181"/>
      <c r="BD251" s="181"/>
      <c r="BE251" s="181"/>
      <c r="BF251" s="181"/>
      <c r="BG251" s="181"/>
      <c r="BH251" s="181"/>
      <c r="BI251" s="181"/>
      <c r="BJ251" s="181"/>
      <c r="BK251" s="181"/>
      <c r="BL251" s="181"/>
      <c r="BM251" s="181"/>
      <c r="BN251" s="181"/>
      <c r="BO251" s="181"/>
      <c r="BP251" s="181"/>
      <c r="BQ251" s="181"/>
      <c r="BR251" s="181"/>
      <c r="BS251" s="181"/>
      <c r="BT251" s="181"/>
      <c r="BU251" s="181"/>
      <c r="BV251" s="181"/>
      <c r="BW251" s="181"/>
      <c r="BX251" s="181"/>
      <c r="BY251" s="181"/>
      <c r="BZ251" s="181"/>
      <c r="CA251" s="181"/>
      <c r="CB251" s="181"/>
      <c r="CC251" s="181"/>
      <c r="CD251" s="181"/>
    </row>
    <row r="252" spans="3:82" s="5" customFormat="1" ht="15" x14ac:dyDescent="0.2">
      <c r="C252" s="4"/>
      <c r="D252" s="4"/>
      <c r="E252" s="4"/>
      <c r="F252" s="4"/>
      <c r="G252" s="4"/>
      <c r="H252" s="4"/>
      <c r="I252" s="226"/>
      <c r="J252" s="4"/>
      <c r="K252" s="4"/>
      <c r="L252" s="4"/>
      <c r="M252" s="4"/>
      <c r="N252" s="4"/>
      <c r="O252" s="7"/>
      <c r="AQ252" s="181"/>
      <c r="AR252" s="181"/>
      <c r="AS252" s="181"/>
      <c r="AT252" s="181"/>
      <c r="AU252" s="181"/>
      <c r="AV252" s="181"/>
      <c r="AW252" s="181"/>
      <c r="AX252" s="181"/>
      <c r="AY252" s="181"/>
      <c r="AZ252" s="181"/>
      <c r="BA252" s="181"/>
      <c r="BB252" s="181"/>
      <c r="BC252" s="181"/>
      <c r="BD252" s="181"/>
      <c r="BE252" s="181"/>
      <c r="BF252" s="181"/>
      <c r="BG252" s="181"/>
      <c r="BH252" s="181"/>
      <c r="BI252" s="181"/>
      <c r="BJ252" s="181"/>
      <c r="BK252" s="181"/>
      <c r="BL252" s="181"/>
      <c r="BM252" s="181"/>
      <c r="BN252" s="181"/>
      <c r="BO252" s="181"/>
      <c r="BP252" s="181"/>
      <c r="BQ252" s="181"/>
      <c r="BR252" s="181"/>
      <c r="BS252" s="181"/>
      <c r="BT252" s="181"/>
      <c r="BU252" s="181"/>
      <c r="BV252" s="181"/>
      <c r="BW252" s="181"/>
      <c r="BX252" s="181"/>
      <c r="BY252" s="181"/>
      <c r="BZ252" s="181"/>
      <c r="CA252" s="181"/>
      <c r="CB252" s="181"/>
      <c r="CC252" s="181"/>
      <c r="CD252" s="181"/>
    </row>
    <row r="253" spans="3:82" s="5" customFormat="1" ht="15" x14ac:dyDescent="0.2">
      <c r="C253" s="4"/>
      <c r="D253" s="4"/>
      <c r="E253" s="4"/>
      <c r="F253" s="4"/>
      <c r="G253" s="4"/>
      <c r="H253" s="4"/>
      <c r="I253" s="226"/>
      <c r="J253" s="4"/>
      <c r="K253" s="4"/>
      <c r="L253" s="4"/>
      <c r="M253" s="4"/>
      <c r="N253" s="4"/>
      <c r="O253" s="7"/>
      <c r="AQ253" s="181"/>
      <c r="AR253" s="181"/>
      <c r="AS253" s="181"/>
      <c r="AT253" s="181"/>
      <c r="AU253" s="181"/>
      <c r="AV253" s="181"/>
      <c r="AW253" s="181"/>
      <c r="AX253" s="181"/>
      <c r="AY253" s="181"/>
      <c r="AZ253" s="181"/>
      <c r="BA253" s="181"/>
      <c r="BB253" s="181"/>
      <c r="BC253" s="181"/>
      <c r="BD253" s="181"/>
      <c r="BE253" s="181"/>
      <c r="BF253" s="181"/>
      <c r="BG253" s="181"/>
      <c r="BH253" s="181"/>
      <c r="BI253" s="181"/>
      <c r="BJ253" s="181"/>
      <c r="BK253" s="181"/>
      <c r="BL253" s="181"/>
      <c r="BM253" s="181"/>
      <c r="BN253" s="181"/>
      <c r="BO253" s="181"/>
      <c r="BP253" s="181"/>
      <c r="BQ253" s="181"/>
      <c r="BR253" s="181"/>
      <c r="BS253" s="181"/>
      <c r="BT253" s="181"/>
      <c r="BU253" s="181"/>
      <c r="BV253" s="181"/>
      <c r="BW253" s="181"/>
      <c r="BX253" s="181"/>
      <c r="BY253" s="181"/>
      <c r="BZ253" s="181"/>
      <c r="CA253" s="181"/>
      <c r="CB253" s="181"/>
      <c r="CC253" s="181"/>
      <c r="CD253" s="181"/>
    </row>
    <row r="254" spans="3:82" s="5" customFormat="1" ht="15" x14ac:dyDescent="0.2">
      <c r="C254" s="4"/>
      <c r="D254" s="4"/>
      <c r="E254" s="4"/>
      <c r="F254" s="4"/>
      <c r="G254" s="4"/>
      <c r="H254" s="4"/>
      <c r="I254" s="226"/>
      <c r="J254" s="4"/>
      <c r="K254" s="4"/>
      <c r="L254" s="4"/>
      <c r="M254" s="4"/>
      <c r="N254" s="4"/>
      <c r="O254" s="7"/>
      <c r="AQ254" s="181"/>
      <c r="AR254" s="181"/>
      <c r="AS254" s="181"/>
      <c r="AT254" s="181"/>
      <c r="AU254" s="181"/>
      <c r="AV254" s="181"/>
      <c r="AW254" s="181"/>
      <c r="AX254" s="181"/>
      <c r="AY254" s="181"/>
      <c r="AZ254" s="181"/>
      <c r="BA254" s="181"/>
      <c r="BB254" s="181"/>
      <c r="BC254" s="181"/>
      <c r="BD254" s="181"/>
      <c r="BE254" s="181"/>
      <c r="BF254" s="181"/>
      <c r="BG254" s="181"/>
      <c r="BH254" s="181"/>
      <c r="BI254" s="181"/>
      <c r="BJ254" s="181"/>
      <c r="BK254" s="181"/>
      <c r="BL254" s="181"/>
      <c r="BM254" s="181"/>
      <c r="BN254" s="181"/>
      <c r="BO254" s="181"/>
      <c r="BP254" s="181"/>
      <c r="BQ254" s="181"/>
      <c r="BR254" s="181"/>
      <c r="BS254" s="181"/>
      <c r="BT254" s="181"/>
      <c r="BU254" s="181"/>
      <c r="BV254" s="181"/>
      <c r="BW254" s="181"/>
      <c r="BX254" s="181"/>
      <c r="BY254" s="181"/>
      <c r="BZ254" s="181"/>
      <c r="CA254" s="181"/>
      <c r="CB254" s="181"/>
      <c r="CC254" s="181"/>
      <c r="CD254" s="181"/>
    </row>
    <row r="255" spans="3:82" s="5" customFormat="1" ht="15" x14ac:dyDescent="0.2">
      <c r="C255" s="4"/>
      <c r="D255" s="4"/>
      <c r="E255" s="4"/>
      <c r="F255" s="4"/>
      <c r="G255" s="4"/>
      <c r="H255" s="4"/>
      <c r="I255" s="226"/>
      <c r="J255" s="4"/>
      <c r="K255" s="4"/>
      <c r="L255" s="4"/>
      <c r="M255" s="4"/>
      <c r="N255" s="4"/>
      <c r="O255" s="7"/>
      <c r="AQ255" s="181"/>
      <c r="AR255" s="181"/>
      <c r="AS255" s="181"/>
      <c r="AT255" s="181"/>
      <c r="AU255" s="181"/>
      <c r="AV255" s="181"/>
      <c r="AW255" s="181"/>
      <c r="AX255" s="181"/>
      <c r="AY255" s="181"/>
      <c r="AZ255" s="181"/>
      <c r="BA255" s="181"/>
      <c r="BB255" s="181"/>
      <c r="BC255" s="181"/>
      <c r="BD255" s="181"/>
      <c r="BE255" s="181"/>
      <c r="BF255" s="181"/>
      <c r="BG255" s="181"/>
      <c r="BH255" s="181"/>
      <c r="BI255" s="181"/>
      <c r="BJ255" s="181"/>
      <c r="BK255" s="181"/>
      <c r="BL255" s="181"/>
      <c r="BM255" s="181"/>
      <c r="BN255" s="181"/>
      <c r="BO255" s="181"/>
      <c r="BP255" s="181"/>
      <c r="BQ255" s="181"/>
      <c r="BR255" s="181"/>
      <c r="BS255" s="181"/>
      <c r="BT255" s="181"/>
      <c r="BU255" s="181"/>
      <c r="BV255" s="181"/>
      <c r="BW255" s="181"/>
      <c r="BX255" s="181"/>
      <c r="BY255" s="181"/>
      <c r="BZ255" s="181"/>
      <c r="CA255" s="181"/>
      <c r="CB255" s="181"/>
      <c r="CC255" s="181"/>
      <c r="CD255" s="181"/>
    </row>
    <row r="256" spans="3:82" s="5" customFormat="1" ht="15" x14ac:dyDescent="0.2">
      <c r="C256" s="4"/>
      <c r="D256" s="4"/>
      <c r="E256" s="4"/>
      <c r="F256" s="4"/>
      <c r="G256" s="4"/>
      <c r="H256" s="4"/>
      <c r="I256" s="226"/>
      <c r="J256" s="4"/>
      <c r="K256" s="4"/>
      <c r="L256" s="4"/>
      <c r="M256" s="4"/>
      <c r="N256" s="4"/>
      <c r="O256" s="7"/>
      <c r="AQ256" s="181"/>
      <c r="AR256" s="181"/>
      <c r="AS256" s="181"/>
      <c r="AT256" s="181"/>
      <c r="AU256" s="181"/>
      <c r="AV256" s="181"/>
      <c r="AW256" s="181"/>
      <c r="AX256" s="181"/>
      <c r="AY256" s="181"/>
      <c r="AZ256" s="181"/>
      <c r="BA256" s="181"/>
      <c r="BB256" s="181"/>
      <c r="BC256" s="181"/>
      <c r="BD256" s="181"/>
      <c r="BE256" s="181"/>
      <c r="BF256" s="181"/>
      <c r="BG256" s="181"/>
      <c r="BH256" s="181"/>
      <c r="BI256" s="181"/>
      <c r="BJ256" s="181"/>
      <c r="BK256" s="181"/>
      <c r="BL256" s="181"/>
      <c r="BM256" s="181"/>
      <c r="BN256" s="181"/>
      <c r="BO256" s="181"/>
      <c r="BP256" s="181"/>
      <c r="BQ256" s="181"/>
      <c r="BR256" s="181"/>
      <c r="BS256" s="181"/>
      <c r="BT256" s="181"/>
      <c r="BU256" s="181"/>
      <c r="BV256" s="181"/>
      <c r="BW256" s="181"/>
      <c r="BX256" s="181"/>
      <c r="BY256" s="181"/>
      <c r="BZ256" s="181"/>
      <c r="CA256" s="181"/>
      <c r="CB256" s="181"/>
      <c r="CC256" s="181"/>
      <c r="CD256" s="181"/>
    </row>
    <row r="257" spans="3:82" s="5" customFormat="1" ht="15" x14ac:dyDescent="0.2">
      <c r="C257" s="4"/>
      <c r="D257" s="4"/>
      <c r="E257" s="4"/>
      <c r="F257" s="4"/>
      <c r="G257" s="4"/>
      <c r="H257" s="4"/>
      <c r="I257" s="226"/>
      <c r="J257" s="4"/>
      <c r="K257" s="4"/>
      <c r="L257" s="4"/>
      <c r="M257" s="4"/>
      <c r="N257" s="4"/>
      <c r="O257" s="7"/>
      <c r="AQ257" s="181"/>
      <c r="AR257" s="181"/>
      <c r="AS257" s="181"/>
      <c r="AT257" s="181"/>
      <c r="AU257" s="181"/>
      <c r="AV257" s="181"/>
      <c r="AW257" s="181"/>
      <c r="AX257" s="181"/>
      <c r="AY257" s="181"/>
      <c r="AZ257" s="181"/>
      <c r="BA257" s="181"/>
      <c r="BB257" s="181"/>
      <c r="BC257" s="181"/>
      <c r="BD257" s="181"/>
      <c r="BE257" s="181"/>
      <c r="BF257" s="181"/>
      <c r="BG257" s="181"/>
      <c r="BH257" s="181"/>
      <c r="BI257" s="181"/>
      <c r="BJ257" s="181"/>
      <c r="BK257" s="181"/>
      <c r="BL257" s="181"/>
      <c r="BM257" s="181"/>
      <c r="BN257" s="181"/>
      <c r="BO257" s="181"/>
      <c r="BP257" s="181"/>
      <c r="BQ257" s="181"/>
      <c r="BR257" s="181"/>
      <c r="BS257" s="181"/>
      <c r="BT257" s="181"/>
      <c r="BU257" s="181"/>
      <c r="BV257" s="181"/>
      <c r="BW257" s="181"/>
      <c r="BX257" s="181"/>
      <c r="BY257" s="181"/>
      <c r="BZ257" s="181"/>
      <c r="CA257" s="181"/>
      <c r="CB257" s="181"/>
      <c r="CC257" s="181"/>
      <c r="CD257" s="181"/>
    </row>
    <row r="258" spans="3:82" s="5" customFormat="1" ht="15" x14ac:dyDescent="0.2">
      <c r="C258" s="4"/>
      <c r="D258" s="4"/>
      <c r="E258" s="4"/>
      <c r="F258" s="4"/>
      <c r="G258" s="4"/>
      <c r="H258" s="4"/>
      <c r="I258" s="226"/>
      <c r="J258" s="4"/>
      <c r="K258" s="4"/>
      <c r="L258" s="4"/>
      <c r="M258" s="4"/>
      <c r="N258" s="4"/>
      <c r="O258" s="7"/>
      <c r="AQ258" s="181"/>
      <c r="AR258" s="181"/>
      <c r="AS258" s="181"/>
      <c r="AT258" s="181"/>
      <c r="AU258" s="181"/>
      <c r="AV258" s="181"/>
      <c r="AW258" s="181"/>
      <c r="AX258" s="181"/>
      <c r="AY258" s="181"/>
      <c r="AZ258" s="181"/>
      <c r="BA258" s="181"/>
      <c r="BB258" s="181"/>
      <c r="BC258" s="181"/>
      <c r="BD258" s="181"/>
      <c r="BE258" s="181"/>
      <c r="BF258" s="181"/>
      <c r="BG258" s="181"/>
      <c r="BH258" s="181"/>
      <c r="BI258" s="181"/>
      <c r="BJ258" s="181"/>
      <c r="BK258" s="181"/>
      <c r="BL258" s="181"/>
      <c r="BM258" s="181"/>
      <c r="BN258" s="181"/>
      <c r="BO258" s="181"/>
      <c r="BP258" s="181"/>
      <c r="BQ258" s="181"/>
      <c r="BR258" s="181"/>
      <c r="BS258" s="181"/>
      <c r="BT258" s="181"/>
      <c r="BU258" s="181"/>
      <c r="BV258" s="181"/>
      <c r="BW258" s="181"/>
      <c r="BX258" s="181"/>
      <c r="BY258" s="181"/>
      <c r="BZ258" s="181"/>
      <c r="CA258" s="181"/>
      <c r="CB258" s="181"/>
      <c r="CC258" s="181"/>
      <c r="CD258" s="181"/>
    </row>
    <row r="259" spans="3:82" s="5" customFormat="1" ht="15" x14ac:dyDescent="0.2">
      <c r="C259" s="4"/>
      <c r="D259" s="4"/>
      <c r="E259" s="4"/>
      <c r="F259" s="4"/>
      <c r="G259" s="4"/>
      <c r="H259" s="4"/>
      <c r="I259" s="226"/>
      <c r="J259" s="4"/>
      <c r="K259" s="4"/>
      <c r="L259" s="4"/>
      <c r="M259" s="4"/>
      <c r="N259" s="4"/>
      <c r="O259" s="7"/>
      <c r="AQ259" s="181"/>
      <c r="AR259" s="181"/>
      <c r="AS259" s="181"/>
      <c r="AT259" s="181"/>
      <c r="AU259" s="181"/>
      <c r="AV259" s="181"/>
      <c r="AW259" s="181"/>
      <c r="AX259" s="181"/>
      <c r="AY259" s="181"/>
      <c r="AZ259" s="181"/>
      <c r="BA259" s="181"/>
      <c r="BB259" s="181"/>
      <c r="BC259" s="181"/>
      <c r="BD259" s="181"/>
      <c r="BE259" s="181"/>
      <c r="BF259" s="181"/>
      <c r="BG259" s="181"/>
      <c r="BH259" s="181"/>
      <c r="BI259" s="181"/>
      <c r="BJ259" s="181"/>
      <c r="BK259" s="181"/>
      <c r="BL259" s="181"/>
      <c r="BM259" s="181"/>
      <c r="BN259" s="181"/>
      <c r="BO259" s="181"/>
      <c r="BP259" s="181"/>
      <c r="BQ259" s="181"/>
      <c r="BR259" s="181"/>
      <c r="BS259" s="181"/>
      <c r="BT259" s="181"/>
      <c r="BU259" s="181"/>
      <c r="BV259" s="181"/>
      <c r="BW259" s="181"/>
      <c r="BX259" s="181"/>
      <c r="BY259" s="181"/>
      <c r="BZ259" s="181"/>
      <c r="CA259" s="181"/>
      <c r="CB259" s="181"/>
      <c r="CC259" s="181"/>
      <c r="CD259" s="181"/>
    </row>
    <row r="260" spans="3:82" s="5" customFormat="1" ht="15" x14ac:dyDescent="0.2">
      <c r="C260" s="4"/>
      <c r="D260" s="4"/>
      <c r="E260" s="4"/>
      <c r="F260" s="4"/>
      <c r="G260" s="4"/>
      <c r="H260" s="4"/>
      <c r="I260" s="226"/>
      <c r="J260" s="4"/>
      <c r="K260" s="4"/>
      <c r="L260" s="4"/>
      <c r="M260" s="4"/>
      <c r="N260" s="4"/>
      <c r="O260" s="7"/>
      <c r="AQ260" s="181"/>
      <c r="AR260" s="181"/>
      <c r="AS260" s="181"/>
      <c r="AT260" s="181"/>
      <c r="AU260" s="181"/>
      <c r="AV260" s="181"/>
      <c r="AW260" s="181"/>
      <c r="AX260" s="181"/>
      <c r="AY260" s="181"/>
      <c r="AZ260" s="181"/>
      <c r="BA260" s="181"/>
      <c r="BB260" s="181"/>
      <c r="BC260" s="181"/>
      <c r="BD260" s="181"/>
      <c r="BE260" s="181"/>
      <c r="BF260" s="181"/>
      <c r="BG260" s="181"/>
      <c r="BH260" s="181"/>
      <c r="BI260" s="181"/>
      <c r="BJ260" s="181"/>
      <c r="BK260" s="181"/>
      <c r="BL260" s="181"/>
      <c r="BM260" s="181"/>
      <c r="BN260" s="181"/>
      <c r="BO260" s="181"/>
      <c r="BP260" s="181"/>
      <c r="BQ260" s="181"/>
      <c r="BR260" s="181"/>
      <c r="BS260" s="181"/>
      <c r="BT260" s="181"/>
      <c r="BU260" s="181"/>
      <c r="BV260" s="181"/>
      <c r="BW260" s="181"/>
      <c r="BX260" s="181"/>
      <c r="BY260" s="181"/>
      <c r="BZ260" s="181"/>
      <c r="CA260" s="181"/>
      <c r="CB260" s="181"/>
      <c r="CC260" s="181"/>
      <c r="CD260" s="181"/>
    </row>
    <row r="261" spans="3:82" s="5" customFormat="1" ht="15" x14ac:dyDescent="0.2">
      <c r="C261" s="4"/>
      <c r="D261" s="4"/>
      <c r="E261" s="4"/>
      <c r="F261" s="4"/>
      <c r="G261" s="4"/>
      <c r="H261" s="4"/>
      <c r="I261" s="226"/>
      <c r="J261" s="4"/>
      <c r="K261" s="4"/>
      <c r="L261" s="4"/>
      <c r="M261" s="4"/>
      <c r="N261" s="4"/>
      <c r="O261" s="7"/>
      <c r="AQ261" s="181"/>
      <c r="AR261" s="181"/>
      <c r="AS261" s="181"/>
      <c r="AT261" s="181"/>
      <c r="AU261" s="181"/>
      <c r="AV261" s="181"/>
      <c r="AW261" s="181"/>
      <c r="AX261" s="181"/>
      <c r="AY261" s="181"/>
      <c r="AZ261" s="181"/>
      <c r="BA261" s="181"/>
      <c r="BB261" s="181"/>
      <c r="BC261" s="181"/>
      <c r="BD261" s="181"/>
      <c r="BE261" s="181"/>
      <c r="BF261" s="181"/>
      <c r="BG261" s="181"/>
      <c r="BH261" s="181"/>
      <c r="BI261" s="181"/>
      <c r="BJ261" s="181"/>
      <c r="BK261" s="181"/>
      <c r="BL261" s="181"/>
      <c r="BM261" s="181"/>
      <c r="BN261" s="181"/>
      <c r="BO261" s="181"/>
      <c r="BP261" s="181"/>
      <c r="BQ261" s="181"/>
      <c r="BR261" s="181"/>
      <c r="BS261" s="181"/>
      <c r="BT261" s="181"/>
      <c r="BU261" s="181"/>
      <c r="BV261" s="181"/>
      <c r="BW261" s="181"/>
      <c r="BX261" s="181"/>
      <c r="BY261" s="181"/>
      <c r="BZ261" s="181"/>
      <c r="CA261" s="181"/>
      <c r="CB261" s="181"/>
      <c r="CC261" s="181"/>
      <c r="CD261" s="181"/>
    </row>
    <row r="262" spans="3:82" s="5" customFormat="1" ht="15" x14ac:dyDescent="0.2">
      <c r="C262" s="4"/>
      <c r="D262" s="4"/>
      <c r="E262" s="4"/>
      <c r="F262" s="4"/>
      <c r="G262" s="4"/>
      <c r="H262" s="4"/>
      <c r="I262" s="226"/>
      <c r="J262" s="4"/>
      <c r="K262" s="4"/>
      <c r="L262" s="4"/>
      <c r="M262" s="4"/>
      <c r="N262" s="4"/>
      <c r="O262" s="7"/>
      <c r="AQ262" s="181"/>
      <c r="AR262" s="181"/>
      <c r="AS262" s="181"/>
      <c r="AT262" s="181"/>
      <c r="AU262" s="181"/>
      <c r="AV262" s="181"/>
      <c r="AW262" s="181"/>
      <c r="AX262" s="181"/>
      <c r="AY262" s="181"/>
      <c r="AZ262" s="181"/>
      <c r="BA262" s="181"/>
      <c r="BB262" s="181"/>
      <c r="BC262" s="181"/>
      <c r="BD262" s="181"/>
      <c r="BE262" s="181"/>
      <c r="BF262" s="181"/>
      <c r="BG262" s="181"/>
      <c r="BH262" s="181"/>
      <c r="BI262" s="181"/>
      <c r="BJ262" s="181"/>
      <c r="BK262" s="181"/>
      <c r="BL262" s="181"/>
      <c r="BM262" s="181"/>
      <c r="BN262" s="181"/>
      <c r="BO262" s="181"/>
      <c r="BP262" s="181"/>
      <c r="BQ262" s="181"/>
      <c r="BR262" s="181"/>
      <c r="BS262" s="181"/>
      <c r="BT262" s="181"/>
      <c r="BU262" s="181"/>
      <c r="BV262" s="181"/>
      <c r="BW262" s="181"/>
      <c r="BX262" s="181"/>
      <c r="BY262" s="181"/>
      <c r="BZ262" s="181"/>
      <c r="CA262" s="181"/>
      <c r="CB262" s="181"/>
      <c r="CC262" s="181"/>
      <c r="CD262" s="181"/>
    </row>
    <row r="263" spans="3:82" s="5" customFormat="1" ht="15" x14ac:dyDescent="0.2">
      <c r="C263" s="4"/>
      <c r="D263" s="4"/>
      <c r="E263" s="4"/>
      <c r="F263" s="4"/>
      <c r="G263" s="4"/>
      <c r="H263" s="4"/>
      <c r="I263" s="226"/>
      <c r="J263" s="4"/>
      <c r="K263" s="4"/>
      <c r="L263" s="4"/>
      <c r="M263" s="4"/>
      <c r="N263" s="4"/>
      <c r="O263" s="7"/>
      <c r="AQ263" s="181"/>
      <c r="AR263" s="181"/>
      <c r="AS263" s="181"/>
      <c r="AT263" s="181"/>
      <c r="AU263" s="181"/>
      <c r="AV263" s="181"/>
      <c r="AW263" s="181"/>
      <c r="AX263" s="181"/>
      <c r="AY263" s="181"/>
      <c r="AZ263" s="181"/>
      <c r="BA263" s="181"/>
      <c r="BB263" s="181"/>
      <c r="BC263" s="181"/>
      <c r="BD263" s="181"/>
      <c r="BE263" s="181"/>
      <c r="BF263" s="181"/>
      <c r="BG263" s="181"/>
      <c r="BH263" s="181"/>
      <c r="BI263" s="181"/>
      <c r="BJ263" s="181"/>
      <c r="BK263" s="181"/>
      <c r="BL263" s="181"/>
      <c r="BM263" s="181"/>
      <c r="BN263" s="181"/>
      <c r="BO263" s="181"/>
      <c r="BP263" s="181"/>
      <c r="BQ263" s="181"/>
      <c r="BR263" s="181"/>
      <c r="BS263" s="181"/>
      <c r="BT263" s="181"/>
      <c r="BU263" s="181"/>
      <c r="BV263" s="181"/>
      <c r="BW263" s="181"/>
      <c r="BX263" s="181"/>
      <c r="BY263" s="181"/>
      <c r="BZ263" s="181"/>
      <c r="CA263" s="181"/>
      <c r="CB263" s="181"/>
      <c r="CC263" s="181"/>
      <c r="CD263" s="181"/>
    </row>
    <row r="264" spans="3:82" s="5" customFormat="1" ht="15" x14ac:dyDescent="0.2">
      <c r="C264" s="4"/>
      <c r="D264" s="4"/>
      <c r="E264" s="4"/>
      <c r="F264" s="4"/>
      <c r="G264" s="4"/>
      <c r="H264" s="4"/>
      <c r="I264" s="226"/>
      <c r="J264" s="4"/>
      <c r="K264" s="4"/>
      <c r="L264" s="4"/>
      <c r="M264" s="4"/>
      <c r="N264" s="4"/>
      <c r="O264" s="7"/>
      <c r="AQ264" s="181"/>
      <c r="AR264" s="181"/>
      <c r="AS264" s="181"/>
      <c r="AT264" s="181"/>
      <c r="AU264" s="181"/>
      <c r="AV264" s="181"/>
      <c r="AW264" s="181"/>
      <c r="AX264" s="181"/>
      <c r="AY264" s="181"/>
      <c r="AZ264" s="181"/>
      <c r="BA264" s="181"/>
      <c r="BB264" s="181"/>
      <c r="BC264" s="181"/>
      <c r="BD264" s="181"/>
      <c r="BE264" s="181"/>
      <c r="BF264" s="181"/>
      <c r="BG264" s="181"/>
      <c r="BH264" s="181"/>
      <c r="BI264" s="181"/>
      <c r="BJ264" s="181"/>
      <c r="BK264" s="181"/>
      <c r="BL264" s="181"/>
      <c r="BM264" s="181"/>
      <c r="BN264" s="181"/>
      <c r="BO264" s="181"/>
      <c r="BP264" s="181"/>
      <c r="BQ264" s="181"/>
      <c r="BR264" s="181"/>
      <c r="BS264" s="181"/>
      <c r="BT264" s="181"/>
      <c r="BU264" s="181"/>
      <c r="BV264" s="181"/>
      <c r="BW264" s="181"/>
      <c r="BX264" s="181"/>
      <c r="BY264" s="181"/>
      <c r="BZ264" s="181"/>
      <c r="CA264" s="181"/>
      <c r="CB264" s="181"/>
      <c r="CC264" s="181"/>
      <c r="CD264" s="181"/>
    </row>
    <row r="265" spans="3:82" s="5" customFormat="1" ht="15" x14ac:dyDescent="0.2">
      <c r="C265" s="4"/>
      <c r="D265" s="4"/>
      <c r="E265" s="4"/>
      <c r="F265" s="4"/>
      <c r="G265" s="4"/>
      <c r="H265" s="4"/>
      <c r="I265" s="226"/>
      <c r="J265" s="4"/>
      <c r="K265" s="4"/>
      <c r="L265" s="4"/>
      <c r="M265" s="4"/>
      <c r="N265" s="4"/>
      <c r="O265" s="7"/>
      <c r="AQ265" s="181"/>
      <c r="AR265" s="181"/>
      <c r="AS265" s="181"/>
      <c r="AT265" s="181"/>
      <c r="AU265" s="181"/>
      <c r="AV265" s="181"/>
      <c r="AW265" s="181"/>
      <c r="AX265" s="181"/>
      <c r="AY265" s="181"/>
      <c r="AZ265" s="181"/>
      <c r="BA265" s="181"/>
      <c r="BB265" s="181"/>
      <c r="BC265" s="181"/>
      <c r="BD265" s="181"/>
      <c r="BE265" s="181"/>
      <c r="BF265" s="181"/>
      <c r="BG265" s="181"/>
      <c r="BH265" s="181"/>
      <c r="BI265" s="181"/>
      <c r="BJ265" s="181"/>
      <c r="BK265" s="181"/>
      <c r="BL265" s="181"/>
      <c r="BM265" s="181"/>
      <c r="BN265" s="181"/>
      <c r="BO265" s="181"/>
      <c r="BP265" s="181"/>
      <c r="BQ265" s="181"/>
      <c r="BR265" s="181"/>
      <c r="BS265" s="181"/>
      <c r="BT265" s="181"/>
      <c r="BU265" s="181"/>
      <c r="BV265" s="181"/>
      <c r="BW265" s="181"/>
      <c r="BX265" s="181"/>
      <c r="BY265" s="181"/>
      <c r="BZ265" s="181"/>
      <c r="CA265" s="181"/>
      <c r="CB265" s="181"/>
      <c r="CC265" s="181"/>
      <c r="CD265" s="181"/>
    </row>
    <row r="266" spans="3:82" s="5" customFormat="1" ht="15" x14ac:dyDescent="0.2">
      <c r="C266" s="4"/>
      <c r="D266" s="4"/>
      <c r="E266" s="4"/>
      <c r="F266" s="4"/>
      <c r="G266" s="4"/>
      <c r="H266" s="4"/>
      <c r="I266" s="226"/>
      <c r="J266" s="4"/>
      <c r="K266" s="4"/>
      <c r="L266" s="4"/>
      <c r="M266" s="4"/>
      <c r="N266" s="4"/>
      <c r="O266" s="7"/>
      <c r="AQ266" s="181"/>
      <c r="AR266" s="181"/>
      <c r="AS266" s="181"/>
      <c r="AT266" s="181"/>
      <c r="AU266" s="181"/>
      <c r="AV266" s="181"/>
      <c r="AW266" s="181"/>
      <c r="AX266" s="181"/>
      <c r="AY266" s="181"/>
      <c r="AZ266" s="181"/>
      <c r="BA266" s="181"/>
      <c r="BB266" s="181"/>
      <c r="BC266" s="181"/>
      <c r="BD266" s="181"/>
      <c r="BE266" s="181"/>
      <c r="BF266" s="181"/>
      <c r="BG266" s="181"/>
      <c r="BH266" s="181"/>
      <c r="BI266" s="181"/>
      <c r="BJ266" s="181"/>
      <c r="BK266" s="181"/>
      <c r="BL266" s="181"/>
      <c r="BM266" s="181"/>
      <c r="BN266" s="181"/>
      <c r="BO266" s="181"/>
      <c r="BP266" s="181"/>
      <c r="BQ266" s="181"/>
      <c r="BR266" s="181"/>
      <c r="BS266" s="181"/>
      <c r="BT266" s="181"/>
      <c r="BU266" s="181"/>
      <c r="BV266" s="181"/>
      <c r="BW266" s="181"/>
      <c r="BX266" s="181"/>
      <c r="BY266" s="181"/>
      <c r="BZ266" s="181"/>
      <c r="CA266" s="181"/>
      <c r="CB266" s="181"/>
      <c r="CC266" s="181"/>
      <c r="CD266" s="181"/>
    </row>
    <row r="267" spans="3:82" s="5" customFormat="1" ht="15" x14ac:dyDescent="0.2">
      <c r="C267" s="4"/>
      <c r="D267" s="4"/>
      <c r="E267" s="4"/>
      <c r="F267" s="4"/>
      <c r="G267" s="4"/>
      <c r="H267" s="4"/>
      <c r="I267" s="226"/>
      <c r="J267" s="4"/>
      <c r="K267" s="4"/>
      <c r="L267" s="4"/>
      <c r="M267" s="4"/>
      <c r="N267" s="4"/>
      <c r="O267" s="7"/>
      <c r="AQ267" s="181"/>
      <c r="AR267" s="181"/>
      <c r="AS267" s="181"/>
      <c r="AT267" s="181"/>
      <c r="AU267" s="181"/>
      <c r="AV267" s="181"/>
      <c r="AW267" s="181"/>
      <c r="AX267" s="181"/>
      <c r="AY267" s="181"/>
      <c r="AZ267" s="181"/>
      <c r="BA267" s="181"/>
      <c r="BB267" s="181"/>
      <c r="BC267" s="181"/>
      <c r="BD267" s="181"/>
      <c r="BE267" s="181"/>
      <c r="BF267" s="181"/>
      <c r="BG267" s="181"/>
      <c r="BH267" s="181"/>
      <c r="BI267" s="181"/>
      <c r="BJ267" s="181"/>
      <c r="BK267" s="181"/>
      <c r="BL267" s="181"/>
      <c r="BM267" s="181"/>
      <c r="BN267" s="181"/>
      <c r="BO267" s="181"/>
      <c r="BP267" s="181"/>
      <c r="BQ267" s="181"/>
      <c r="BR267" s="181"/>
      <c r="BS267" s="181"/>
      <c r="BT267" s="181"/>
      <c r="BU267" s="181"/>
      <c r="BV267" s="181"/>
      <c r="BW267" s="181"/>
      <c r="BX267" s="181"/>
      <c r="BY267" s="181"/>
      <c r="BZ267" s="181"/>
      <c r="CA267" s="181"/>
      <c r="CB267" s="181"/>
      <c r="CC267" s="181"/>
      <c r="CD267" s="181"/>
    </row>
    <row r="268" spans="3:82" s="5" customFormat="1" ht="15" x14ac:dyDescent="0.2">
      <c r="C268" s="4"/>
      <c r="D268" s="4"/>
      <c r="E268" s="4"/>
      <c r="F268" s="4"/>
      <c r="G268" s="4"/>
      <c r="H268" s="4"/>
      <c r="I268" s="226"/>
      <c r="J268" s="4"/>
      <c r="K268" s="4"/>
      <c r="L268" s="4"/>
      <c r="M268" s="4"/>
      <c r="N268" s="4"/>
      <c r="O268" s="7"/>
      <c r="AQ268" s="181"/>
      <c r="AR268" s="181"/>
      <c r="AS268" s="181"/>
      <c r="AT268" s="181"/>
      <c r="AU268" s="181"/>
      <c r="AV268" s="181"/>
      <c r="AW268" s="181"/>
      <c r="AX268" s="181"/>
      <c r="AY268" s="181"/>
      <c r="AZ268" s="181"/>
      <c r="BA268" s="181"/>
      <c r="BB268" s="181"/>
      <c r="BC268" s="181"/>
      <c r="BD268" s="181"/>
      <c r="BE268" s="181"/>
      <c r="BF268" s="181"/>
      <c r="BG268" s="181"/>
      <c r="BH268" s="181"/>
      <c r="BI268" s="181"/>
      <c r="BJ268" s="181"/>
      <c r="BK268" s="181"/>
      <c r="BL268" s="181"/>
      <c r="BM268" s="181"/>
      <c r="BN268" s="181"/>
      <c r="BO268" s="181"/>
      <c r="BP268" s="181"/>
      <c r="BQ268" s="181"/>
      <c r="BR268" s="181"/>
      <c r="BS268" s="181"/>
      <c r="BT268" s="181"/>
      <c r="BU268" s="181"/>
      <c r="BV268" s="181"/>
      <c r="BW268" s="181"/>
      <c r="BX268" s="181"/>
      <c r="BY268" s="181"/>
      <c r="BZ268" s="181"/>
      <c r="CA268" s="181"/>
      <c r="CB268" s="181"/>
      <c r="CC268" s="181"/>
      <c r="CD268" s="181"/>
    </row>
    <row r="269" spans="3:82" s="5" customFormat="1" ht="15" x14ac:dyDescent="0.2">
      <c r="C269" s="4"/>
      <c r="D269" s="4"/>
      <c r="E269" s="4"/>
      <c r="F269" s="4"/>
      <c r="G269" s="4"/>
      <c r="H269" s="4"/>
      <c r="I269" s="226"/>
      <c r="J269" s="4"/>
      <c r="K269" s="4"/>
      <c r="L269" s="4"/>
      <c r="M269" s="4"/>
      <c r="N269" s="4"/>
      <c r="O269" s="7"/>
      <c r="AQ269" s="181"/>
      <c r="AR269" s="181"/>
      <c r="AS269" s="181"/>
      <c r="AT269" s="181"/>
      <c r="AU269" s="181"/>
      <c r="AV269" s="181"/>
      <c r="AW269" s="181"/>
      <c r="AX269" s="181"/>
      <c r="AY269" s="181"/>
      <c r="AZ269" s="181"/>
      <c r="BA269" s="181"/>
      <c r="BB269" s="181"/>
      <c r="BC269" s="181"/>
      <c r="BD269" s="181"/>
      <c r="BE269" s="181"/>
      <c r="BF269" s="181"/>
      <c r="BG269" s="181"/>
      <c r="BH269" s="181"/>
      <c r="BI269" s="181"/>
      <c r="BJ269" s="181"/>
      <c r="BK269" s="181"/>
      <c r="BL269" s="181"/>
      <c r="BM269" s="181"/>
      <c r="BN269" s="181"/>
      <c r="BO269" s="181"/>
      <c r="BP269" s="181"/>
      <c r="BQ269" s="181"/>
      <c r="BR269" s="181"/>
      <c r="BS269" s="181"/>
      <c r="BT269" s="181"/>
      <c r="BU269" s="181"/>
      <c r="BV269" s="181"/>
      <c r="BW269" s="181"/>
      <c r="BX269" s="181"/>
      <c r="BY269" s="181"/>
      <c r="BZ269" s="181"/>
      <c r="CA269" s="181"/>
      <c r="CB269" s="181"/>
      <c r="CC269" s="181"/>
      <c r="CD269" s="181"/>
    </row>
    <row r="270" spans="3:82" s="5" customFormat="1" ht="15" x14ac:dyDescent="0.2">
      <c r="C270" s="4"/>
      <c r="D270" s="4"/>
      <c r="E270" s="4"/>
      <c r="F270" s="4"/>
      <c r="G270" s="4"/>
      <c r="H270" s="4"/>
      <c r="I270" s="226"/>
      <c r="J270" s="4"/>
      <c r="K270" s="4"/>
      <c r="L270" s="4"/>
      <c r="M270" s="4"/>
      <c r="N270" s="4"/>
      <c r="O270" s="7"/>
      <c r="AQ270" s="181"/>
      <c r="AR270" s="181"/>
      <c r="AS270" s="181"/>
      <c r="AT270" s="181"/>
      <c r="AU270" s="181"/>
      <c r="AV270" s="181"/>
      <c r="AW270" s="181"/>
      <c r="AX270" s="181"/>
      <c r="AY270" s="181"/>
      <c r="AZ270" s="181"/>
      <c r="BA270" s="181"/>
      <c r="BB270" s="181"/>
      <c r="BC270" s="181"/>
      <c r="BD270" s="181"/>
      <c r="BE270" s="181"/>
      <c r="BF270" s="181"/>
      <c r="BG270" s="181"/>
      <c r="BH270" s="181"/>
      <c r="BI270" s="181"/>
      <c r="BJ270" s="181"/>
      <c r="BK270" s="181"/>
      <c r="BL270" s="181"/>
      <c r="BM270" s="181"/>
      <c r="BN270" s="181"/>
      <c r="BO270" s="181"/>
      <c r="BP270" s="181"/>
      <c r="BQ270" s="181"/>
      <c r="BR270" s="181"/>
      <c r="BS270" s="181"/>
      <c r="BT270" s="181"/>
      <c r="BU270" s="181"/>
      <c r="BV270" s="181"/>
      <c r="BW270" s="181"/>
      <c r="BX270" s="181"/>
      <c r="BY270" s="181"/>
      <c r="BZ270" s="181"/>
      <c r="CA270" s="181"/>
      <c r="CB270" s="181"/>
      <c r="CC270" s="181"/>
      <c r="CD270" s="181"/>
    </row>
    <row r="271" spans="3:82" s="5" customFormat="1" ht="15" x14ac:dyDescent="0.2">
      <c r="C271" s="4"/>
      <c r="D271" s="4"/>
      <c r="E271" s="4"/>
      <c r="F271" s="4"/>
      <c r="G271" s="4"/>
      <c r="H271" s="4"/>
      <c r="I271" s="226"/>
      <c r="J271" s="4"/>
      <c r="K271" s="4"/>
      <c r="L271" s="4"/>
      <c r="M271" s="4"/>
      <c r="N271" s="4"/>
      <c r="O271" s="7"/>
      <c r="AQ271" s="181"/>
      <c r="AR271" s="181"/>
      <c r="AS271" s="181"/>
      <c r="AT271" s="181"/>
      <c r="AU271" s="181"/>
      <c r="AV271" s="181"/>
      <c r="AW271" s="181"/>
      <c r="AX271" s="181"/>
      <c r="AY271" s="181"/>
      <c r="AZ271" s="181"/>
      <c r="BA271" s="181"/>
      <c r="BB271" s="181"/>
      <c r="BC271" s="181"/>
      <c r="BD271" s="181"/>
      <c r="BE271" s="181"/>
      <c r="BF271" s="181"/>
      <c r="BG271" s="181"/>
      <c r="BH271" s="181"/>
      <c r="BI271" s="181"/>
      <c r="BJ271" s="181"/>
      <c r="BK271" s="181"/>
      <c r="BL271" s="181"/>
      <c r="BM271" s="181"/>
      <c r="BN271" s="181"/>
      <c r="BO271" s="181"/>
      <c r="BP271" s="181"/>
      <c r="BQ271" s="181"/>
      <c r="BR271" s="181"/>
      <c r="BS271" s="181"/>
      <c r="BT271" s="181"/>
      <c r="BU271" s="181"/>
      <c r="BV271" s="181"/>
      <c r="BW271" s="181"/>
      <c r="BX271" s="181"/>
      <c r="BY271" s="181"/>
      <c r="BZ271" s="181"/>
      <c r="CA271" s="181"/>
      <c r="CB271" s="181"/>
      <c r="CC271" s="181"/>
      <c r="CD271" s="181"/>
    </row>
    <row r="272" spans="3:82" s="5" customFormat="1" ht="15" x14ac:dyDescent="0.2">
      <c r="C272" s="4"/>
      <c r="D272" s="4"/>
      <c r="E272" s="4"/>
      <c r="F272" s="4"/>
      <c r="G272" s="4"/>
      <c r="H272" s="4"/>
      <c r="I272" s="226"/>
      <c r="J272" s="4"/>
      <c r="K272" s="4"/>
      <c r="L272" s="4"/>
      <c r="M272" s="4"/>
      <c r="N272" s="4"/>
      <c r="O272" s="7"/>
      <c r="AQ272" s="181"/>
      <c r="AR272" s="181"/>
      <c r="AS272" s="181"/>
      <c r="AT272" s="181"/>
      <c r="AU272" s="181"/>
      <c r="AV272" s="181"/>
      <c r="AW272" s="181"/>
      <c r="AX272" s="181"/>
      <c r="AY272" s="181"/>
      <c r="AZ272" s="181"/>
      <c r="BA272" s="181"/>
      <c r="BB272" s="181"/>
      <c r="BC272" s="181"/>
      <c r="BD272" s="181"/>
      <c r="BE272" s="181"/>
      <c r="BF272" s="181"/>
      <c r="BG272" s="181"/>
      <c r="BH272" s="181"/>
      <c r="BI272" s="181"/>
      <c r="BJ272" s="181"/>
      <c r="BK272" s="181"/>
      <c r="BL272" s="181"/>
      <c r="BM272" s="181"/>
      <c r="BN272" s="181"/>
      <c r="BO272" s="181"/>
      <c r="BP272" s="181"/>
      <c r="BQ272" s="181"/>
      <c r="BR272" s="181"/>
      <c r="BS272" s="181"/>
      <c r="BT272" s="181"/>
      <c r="BU272" s="181"/>
      <c r="BV272" s="181"/>
      <c r="BW272" s="181"/>
      <c r="BX272" s="181"/>
      <c r="BY272" s="181"/>
      <c r="BZ272" s="181"/>
      <c r="CA272" s="181"/>
      <c r="CB272" s="181"/>
      <c r="CC272" s="181"/>
      <c r="CD272" s="181"/>
    </row>
    <row r="273" spans="3:82" s="5" customFormat="1" ht="15" x14ac:dyDescent="0.2">
      <c r="C273" s="4"/>
      <c r="D273" s="4"/>
      <c r="E273" s="4"/>
      <c r="F273" s="4"/>
      <c r="G273" s="4"/>
      <c r="H273" s="4"/>
      <c r="I273" s="226"/>
      <c r="J273" s="4"/>
      <c r="K273" s="4"/>
      <c r="L273" s="4"/>
      <c r="M273" s="4"/>
      <c r="N273" s="4"/>
      <c r="O273" s="7"/>
      <c r="AQ273" s="181"/>
      <c r="AR273" s="181"/>
      <c r="AS273" s="181"/>
      <c r="AT273" s="181"/>
      <c r="AU273" s="181"/>
      <c r="AV273" s="181"/>
      <c r="AW273" s="181"/>
      <c r="AX273" s="181"/>
      <c r="AY273" s="181"/>
      <c r="AZ273" s="181"/>
      <c r="BA273" s="181"/>
      <c r="BB273" s="181"/>
      <c r="BC273" s="181"/>
      <c r="BD273" s="181"/>
      <c r="BE273" s="181"/>
      <c r="BF273" s="181"/>
      <c r="BG273" s="181"/>
      <c r="BH273" s="181"/>
      <c r="BI273" s="181"/>
      <c r="BJ273" s="181"/>
      <c r="BK273" s="181"/>
      <c r="BL273" s="181"/>
      <c r="BM273" s="181"/>
      <c r="BN273" s="181"/>
      <c r="BO273" s="181"/>
      <c r="BP273" s="181"/>
      <c r="BQ273" s="181"/>
      <c r="BR273" s="181"/>
      <c r="BS273" s="181"/>
      <c r="BT273" s="181"/>
      <c r="BU273" s="181"/>
      <c r="BV273" s="181"/>
      <c r="BW273" s="181"/>
      <c r="BX273" s="181"/>
      <c r="BY273" s="181"/>
      <c r="BZ273" s="181"/>
      <c r="CA273" s="181"/>
      <c r="CB273" s="181"/>
      <c r="CC273" s="181"/>
      <c r="CD273" s="181"/>
    </row>
    <row r="274" spans="3:82" s="5" customFormat="1" ht="15" x14ac:dyDescent="0.2">
      <c r="C274" s="4"/>
      <c r="D274" s="4"/>
      <c r="E274" s="4"/>
      <c r="F274" s="4"/>
      <c r="G274" s="4"/>
      <c r="H274" s="4"/>
      <c r="I274" s="226"/>
      <c r="J274" s="4"/>
      <c r="K274" s="4"/>
      <c r="L274" s="4"/>
      <c r="M274" s="4"/>
      <c r="N274" s="4"/>
      <c r="O274" s="7"/>
      <c r="AQ274" s="181"/>
      <c r="AR274" s="181"/>
      <c r="AS274" s="181"/>
      <c r="AT274" s="181"/>
      <c r="AU274" s="181"/>
      <c r="AV274" s="181"/>
      <c r="AW274" s="181"/>
      <c r="AX274" s="181"/>
      <c r="AY274" s="181"/>
      <c r="AZ274" s="181"/>
      <c r="BA274" s="181"/>
      <c r="BB274" s="181"/>
      <c r="BC274" s="181"/>
      <c r="BD274" s="181"/>
      <c r="BE274" s="181"/>
      <c r="BF274" s="181"/>
      <c r="BG274" s="181"/>
      <c r="BH274" s="181"/>
      <c r="BI274" s="181"/>
      <c r="BJ274" s="181"/>
      <c r="BK274" s="181"/>
      <c r="BL274" s="181"/>
      <c r="BM274" s="181"/>
      <c r="BN274" s="181"/>
      <c r="BO274" s="181"/>
      <c r="BP274" s="181"/>
      <c r="BQ274" s="181"/>
      <c r="BR274" s="181"/>
      <c r="BS274" s="181"/>
      <c r="BT274" s="181"/>
      <c r="BU274" s="181"/>
      <c r="BV274" s="181"/>
      <c r="BW274" s="181"/>
      <c r="BX274" s="181"/>
      <c r="BY274" s="181"/>
      <c r="BZ274" s="181"/>
      <c r="CA274" s="181"/>
      <c r="CB274" s="181"/>
      <c r="CC274" s="181"/>
      <c r="CD274" s="181"/>
    </row>
    <row r="275" spans="3:82" s="5" customFormat="1" ht="15" x14ac:dyDescent="0.2">
      <c r="C275" s="4"/>
      <c r="D275" s="4"/>
      <c r="E275" s="4"/>
      <c r="F275" s="4"/>
      <c r="G275" s="4"/>
      <c r="H275" s="4"/>
      <c r="I275" s="226"/>
      <c r="J275" s="4"/>
      <c r="K275" s="4"/>
      <c r="L275" s="4"/>
      <c r="M275" s="4"/>
      <c r="N275" s="4"/>
      <c r="O275" s="7"/>
      <c r="AQ275" s="181"/>
      <c r="AR275" s="181"/>
      <c r="AS275" s="181"/>
      <c r="AT275" s="181"/>
      <c r="AU275" s="181"/>
      <c r="AV275" s="181"/>
      <c r="AW275" s="181"/>
      <c r="AX275" s="181"/>
      <c r="AY275" s="181"/>
      <c r="AZ275" s="181"/>
      <c r="BA275" s="181"/>
      <c r="BB275" s="181"/>
      <c r="BC275" s="181"/>
      <c r="BD275" s="181"/>
      <c r="BE275" s="181"/>
      <c r="BF275" s="181"/>
      <c r="BG275" s="181"/>
      <c r="BH275" s="181"/>
      <c r="BI275" s="181"/>
      <c r="BJ275" s="181"/>
      <c r="BK275" s="181"/>
      <c r="BL275" s="181"/>
      <c r="BM275" s="181"/>
      <c r="BN275" s="181"/>
      <c r="BO275" s="181"/>
      <c r="BP275" s="181"/>
      <c r="BQ275" s="181"/>
      <c r="BR275" s="181"/>
      <c r="BS275" s="181"/>
      <c r="BT275" s="181"/>
      <c r="BU275" s="181"/>
      <c r="BV275" s="181"/>
      <c r="BW275" s="181"/>
      <c r="BX275" s="181"/>
      <c r="BY275" s="181"/>
      <c r="BZ275" s="181"/>
      <c r="CA275" s="181"/>
      <c r="CB275" s="181"/>
      <c r="CC275" s="181"/>
      <c r="CD275" s="181"/>
    </row>
    <row r="276" spans="3:82" s="5" customFormat="1" ht="15" x14ac:dyDescent="0.2">
      <c r="C276" s="4"/>
      <c r="D276" s="4"/>
      <c r="E276" s="4"/>
      <c r="F276" s="4"/>
      <c r="G276" s="4"/>
      <c r="H276" s="4"/>
      <c r="I276" s="226"/>
      <c r="J276" s="4"/>
      <c r="K276" s="4"/>
      <c r="L276" s="4"/>
      <c r="M276" s="4"/>
      <c r="N276" s="4"/>
      <c r="O276" s="7"/>
      <c r="AQ276" s="181"/>
      <c r="AR276" s="181"/>
      <c r="AS276" s="181"/>
      <c r="AT276" s="181"/>
      <c r="AU276" s="181"/>
      <c r="AV276" s="181"/>
      <c r="AW276" s="181"/>
      <c r="AX276" s="181"/>
      <c r="AY276" s="181"/>
      <c r="AZ276" s="181"/>
      <c r="BA276" s="181"/>
      <c r="BB276" s="181"/>
      <c r="BC276" s="181"/>
      <c r="BD276" s="181"/>
      <c r="BE276" s="181"/>
      <c r="BF276" s="181"/>
      <c r="BG276" s="181"/>
      <c r="BH276" s="181"/>
      <c r="BI276" s="181"/>
      <c r="BJ276" s="181"/>
      <c r="BK276" s="181"/>
      <c r="BL276" s="181"/>
      <c r="BM276" s="181"/>
      <c r="BN276" s="181"/>
      <c r="BO276" s="181"/>
      <c r="BP276" s="181"/>
      <c r="BQ276" s="181"/>
      <c r="BR276" s="181"/>
      <c r="BS276" s="181"/>
      <c r="BT276" s="181"/>
      <c r="BU276" s="181"/>
      <c r="BV276" s="181"/>
      <c r="BW276" s="181"/>
      <c r="BX276" s="181"/>
      <c r="BY276" s="181"/>
      <c r="BZ276" s="181"/>
      <c r="CA276" s="181"/>
      <c r="CB276" s="181"/>
      <c r="CC276" s="181"/>
      <c r="CD276" s="181"/>
    </row>
    <row r="277" spans="3:82" s="5" customFormat="1" ht="15" x14ac:dyDescent="0.2">
      <c r="C277" s="4"/>
      <c r="D277" s="4"/>
      <c r="E277" s="4"/>
      <c r="F277" s="4"/>
      <c r="G277" s="4"/>
      <c r="H277" s="4"/>
      <c r="I277" s="226"/>
      <c r="J277" s="4"/>
      <c r="K277" s="4"/>
      <c r="L277" s="4"/>
      <c r="M277" s="4"/>
      <c r="N277" s="4"/>
      <c r="O277" s="7"/>
      <c r="AQ277" s="181"/>
      <c r="AR277" s="181"/>
      <c r="AS277" s="181"/>
      <c r="AT277" s="181"/>
      <c r="AU277" s="181"/>
      <c r="AV277" s="181"/>
      <c r="AW277" s="181"/>
      <c r="AX277" s="181"/>
      <c r="AY277" s="181"/>
      <c r="AZ277" s="181"/>
      <c r="BA277" s="181"/>
      <c r="BB277" s="181"/>
      <c r="BC277" s="181"/>
      <c r="BD277" s="181"/>
      <c r="BE277" s="181"/>
      <c r="BF277" s="181"/>
      <c r="BG277" s="181"/>
      <c r="BH277" s="181"/>
      <c r="BI277" s="181"/>
      <c r="BJ277" s="181"/>
      <c r="BK277" s="181"/>
      <c r="BL277" s="181"/>
      <c r="BM277" s="181"/>
      <c r="BN277" s="181"/>
      <c r="BO277" s="181"/>
      <c r="BP277" s="181"/>
      <c r="BQ277" s="181"/>
      <c r="BR277" s="181"/>
      <c r="BS277" s="181"/>
      <c r="BT277" s="181"/>
      <c r="BU277" s="181"/>
      <c r="BV277" s="181"/>
      <c r="BW277" s="181"/>
      <c r="BX277" s="181"/>
      <c r="BY277" s="181"/>
      <c r="BZ277" s="181"/>
      <c r="CA277" s="181"/>
      <c r="CB277" s="181"/>
      <c r="CC277" s="181"/>
      <c r="CD277" s="181"/>
    </row>
    <row r="278" spans="3:82" s="5" customFormat="1" ht="15" x14ac:dyDescent="0.2">
      <c r="C278" s="4"/>
      <c r="D278" s="4"/>
      <c r="E278" s="4"/>
      <c r="F278" s="4"/>
      <c r="G278" s="4"/>
      <c r="H278" s="4"/>
      <c r="I278" s="226"/>
      <c r="J278" s="4"/>
      <c r="K278" s="4"/>
      <c r="L278" s="4"/>
      <c r="M278" s="4"/>
      <c r="N278" s="4"/>
      <c r="O278" s="7"/>
      <c r="AQ278" s="181"/>
      <c r="AR278" s="181"/>
      <c r="AS278" s="181"/>
      <c r="AT278" s="181"/>
      <c r="AU278" s="181"/>
      <c r="AV278" s="181"/>
      <c r="AW278" s="181"/>
      <c r="AX278" s="181"/>
      <c r="AY278" s="181"/>
      <c r="AZ278" s="181"/>
      <c r="BA278" s="181"/>
      <c r="BB278" s="181"/>
      <c r="BC278" s="181"/>
      <c r="BD278" s="181"/>
      <c r="BE278" s="181"/>
      <c r="BF278" s="181"/>
      <c r="BG278" s="181"/>
      <c r="BH278" s="181"/>
      <c r="BI278" s="181"/>
      <c r="BJ278" s="181"/>
      <c r="BK278" s="181"/>
      <c r="BL278" s="181"/>
      <c r="BM278" s="181"/>
      <c r="BN278" s="181"/>
      <c r="BO278" s="181"/>
      <c r="BP278" s="181"/>
      <c r="BQ278" s="181"/>
      <c r="BR278" s="181"/>
      <c r="BS278" s="181"/>
      <c r="BT278" s="181"/>
      <c r="BU278" s="181"/>
      <c r="BV278" s="181"/>
      <c r="BW278" s="181"/>
      <c r="BX278" s="181"/>
      <c r="BY278" s="181"/>
      <c r="BZ278" s="181"/>
      <c r="CA278" s="181"/>
      <c r="CB278" s="181"/>
      <c r="CC278" s="181"/>
      <c r="CD278" s="181"/>
    </row>
    <row r="279" spans="3:82" s="5" customFormat="1" ht="15" x14ac:dyDescent="0.2">
      <c r="C279" s="4"/>
      <c r="D279" s="4"/>
      <c r="E279" s="4"/>
      <c r="F279" s="4"/>
      <c r="G279" s="4"/>
      <c r="H279" s="4"/>
      <c r="I279" s="226"/>
      <c r="J279" s="4"/>
      <c r="K279" s="4"/>
      <c r="L279" s="4"/>
      <c r="M279" s="4"/>
      <c r="N279" s="4"/>
      <c r="O279" s="7"/>
      <c r="AQ279" s="181"/>
      <c r="AR279" s="181"/>
      <c r="AS279" s="181"/>
      <c r="AT279" s="181"/>
      <c r="AU279" s="181"/>
      <c r="AV279" s="181"/>
      <c r="AW279" s="181"/>
      <c r="AX279" s="181"/>
      <c r="AY279" s="181"/>
      <c r="AZ279" s="181"/>
      <c r="BA279" s="181"/>
      <c r="BB279" s="181"/>
      <c r="BC279" s="181"/>
      <c r="BD279" s="181"/>
      <c r="BE279" s="181"/>
      <c r="BF279" s="181"/>
      <c r="BG279" s="181"/>
      <c r="BH279" s="181"/>
      <c r="BI279" s="181"/>
      <c r="BJ279" s="181"/>
      <c r="BK279" s="181"/>
      <c r="BL279" s="181"/>
      <c r="BM279" s="181"/>
      <c r="BN279" s="181"/>
      <c r="BO279" s="181"/>
      <c r="BP279" s="181"/>
      <c r="BQ279" s="181"/>
      <c r="BR279" s="181"/>
      <c r="BS279" s="181"/>
      <c r="BT279" s="181"/>
      <c r="BU279" s="181"/>
      <c r="BV279" s="181"/>
      <c r="BW279" s="181"/>
      <c r="BX279" s="181"/>
      <c r="BY279" s="181"/>
      <c r="BZ279" s="181"/>
      <c r="CA279" s="181"/>
      <c r="CB279" s="181"/>
      <c r="CC279" s="181"/>
      <c r="CD279" s="181"/>
    </row>
    <row r="280" spans="3:82" s="5" customFormat="1" ht="15" x14ac:dyDescent="0.2">
      <c r="C280" s="4"/>
      <c r="D280" s="4"/>
      <c r="E280" s="4"/>
      <c r="F280" s="4"/>
      <c r="G280" s="4"/>
      <c r="H280" s="4"/>
      <c r="I280" s="226"/>
      <c r="J280" s="4"/>
      <c r="K280" s="4"/>
      <c r="L280" s="4"/>
      <c r="M280" s="4"/>
      <c r="N280" s="4"/>
      <c r="O280" s="7"/>
      <c r="AQ280" s="181"/>
      <c r="AR280" s="181"/>
      <c r="AS280" s="181"/>
      <c r="AT280" s="181"/>
      <c r="AU280" s="181"/>
      <c r="AV280" s="181"/>
      <c r="AW280" s="181"/>
      <c r="AX280" s="181"/>
      <c r="AY280" s="181"/>
      <c r="AZ280" s="181"/>
      <c r="BA280" s="181"/>
      <c r="BB280" s="181"/>
      <c r="BC280" s="181"/>
      <c r="BD280" s="181"/>
      <c r="BE280" s="181"/>
      <c r="BF280" s="181"/>
      <c r="BG280" s="181"/>
      <c r="BH280" s="181"/>
      <c r="BI280" s="181"/>
      <c r="BJ280" s="181"/>
      <c r="BK280" s="181"/>
      <c r="BL280" s="181"/>
      <c r="BM280" s="181"/>
      <c r="BN280" s="181"/>
      <c r="BO280" s="181"/>
      <c r="BP280" s="181"/>
      <c r="BQ280" s="181"/>
      <c r="BR280" s="181"/>
      <c r="BS280" s="181"/>
      <c r="BT280" s="181"/>
      <c r="BU280" s="181"/>
      <c r="BV280" s="181"/>
      <c r="BW280" s="181"/>
      <c r="BX280" s="181"/>
      <c r="BY280" s="181"/>
      <c r="BZ280" s="181"/>
      <c r="CA280" s="181"/>
      <c r="CB280" s="181"/>
      <c r="CC280" s="181"/>
      <c r="CD280" s="181"/>
    </row>
    <row r="281" spans="3:82" s="5" customFormat="1" ht="15" x14ac:dyDescent="0.2">
      <c r="C281" s="4"/>
      <c r="D281" s="4"/>
      <c r="E281" s="4"/>
      <c r="F281" s="4"/>
      <c r="G281" s="4"/>
      <c r="H281" s="4"/>
      <c r="I281" s="226"/>
      <c r="J281" s="4"/>
      <c r="K281" s="4"/>
      <c r="L281" s="4"/>
      <c r="M281" s="4"/>
      <c r="N281" s="4"/>
      <c r="O281" s="7"/>
      <c r="AQ281" s="181"/>
      <c r="AR281" s="181"/>
      <c r="AS281" s="181"/>
      <c r="AT281" s="181"/>
      <c r="AU281" s="181"/>
      <c r="AV281" s="181"/>
      <c r="AW281" s="181"/>
      <c r="AX281" s="181"/>
      <c r="AY281" s="181"/>
      <c r="AZ281" s="181"/>
      <c r="BA281" s="181"/>
      <c r="BB281" s="181"/>
      <c r="BC281" s="181"/>
      <c r="BD281" s="181"/>
      <c r="BE281" s="181"/>
      <c r="BF281" s="181"/>
      <c r="BG281" s="181"/>
      <c r="BH281" s="181"/>
      <c r="BI281" s="181"/>
      <c r="BJ281" s="181"/>
      <c r="BK281" s="181"/>
      <c r="BL281" s="181"/>
      <c r="BM281" s="181"/>
      <c r="BN281" s="181"/>
      <c r="BO281" s="181"/>
      <c r="BP281" s="181"/>
      <c r="BQ281" s="181"/>
      <c r="BR281" s="181"/>
      <c r="BS281" s="181"/>
      <c r="BT281" s="181"/>
      <c r="BU281" s="181"/>
      <c r="BV281" s="181"/>
      <c r="BW281" s="181"/>
      <c r="BX281" s="181"/>
      <c r="BY281" s="181"/>
      <c r="BZ281" s="181"/>
      <c r="CA281" s="181"/>
      <c r="CB281" s="181"/>
      <c r="CC281" s="181"/>
      <c r="CD281" s="181"/>
    </row>
    <row r="282" spans="3:82" s="5" customFormat="1" ht="15" x14ac:dyDescent="0.2">
      <c r="C282" s="4"/>
      <c r="D282" s="4"/>
      <c r="E282" s="4"/>
      <c r="F282" s="4"/>
      <c r="G282" s="4"/>
      <c r="H282" s="4"/>
      <c r="I282" s="226"/>
      <c r="J282" s="4"/>
      <c r="K282" s="4"/>
      <c r="L282" s="4"/>
      <c r="M282" s="4"/>
      <c r="N282" s="4"/>
      <c r="O282" s="7"/>
      <c r="AQ282" s="181"/>
      <c r="AR282" s="181"/>
      <c r="AS282" s="181"/>
      <c r="AT282" s="181"/>
      <c r="AU282" s="181"/>
      <c r="AV282" s="181"/>
      <c r="AW282" s="181"/>
      <c r="AX282" s="181"/>
      <c r="AY282" s="181"/>
      <c r="AZ282" s="181"/>
      <c r="BA282" s="181"/>
      <c r="BB282" s="181"/>
      <c r="BC282" s="181"/>
      <c r="BD282" s="181"/>
      <c r="BE282" s="181"/>
      <c r="BF282" s="181"/>
      <c r="BG282" s="181"/>
      <c r="BH282" s="181"/>
      <c r="BI282" s="181"/>
      <c r="BJ282" s="181"/>
      <c r="BK282" s="181"/>
      <c r="BL282" s="181"/>
      <c r="BM282" s="181"/>
      <c r="BN282" s="181"/>
      <c r="BO282" s="181"/>
      <c r="BP282" s="181"/>
      <c r="BQ282" s="181"/>
      <c r="BR282" s="181"/>
      <c r="BS282" s="181"/>
      <c r="BT282" s="181"/>
      <c r="BU282" s="181"/>
      <c r="BV282" s="181"/>
      <c r="BW282" s="181"/>
      <c r="BX282" s="181"/>
      <c r="BY282" s="181"/>
      <c r="BZ282" s="181"/>
      <c r="CA282" s="181"/>
      <c r="CB282" s="181"/>
      <c r="CC282" s="181"/>
      <c r="CD282" s="181"/>
    </row>
    <row r="283" spans="3:82" s="5" customFormat="1" ht="15" x14ac:dyDescent="0.2">
      <c r="C283" s="4"/>
      <c r="D283" s="4"/>
      <c r="E283" s="4"/>
      <c r="F283" s="4"/>
      <c r="G283" s="4"/>
      <c r="H283" s="4"/>
      <c r="I283" s="226"/>
      <c r="J283" s="4"/>
      <c r="K283" s="4"/>
      <c r="L283" s="4"/>
      <c r="M283" s="4"/>
      <c r="N283" s="4"/>
      <c r="O283" s="7"/>
      <c r="AQ283" s="181"/>
      <c r="AR283" s="181"/>
      <c r="AS283" s="181"/>
      <c r="AT283" s="181"/>
      <c r="AU283" s="181"/>
      <c r="AV283" s="181"/>
      <c r="AW283" s="181"/>
      <c r="AX283" s="181"/>
      <c r="AY283" s="181"/>
      <c r="AZ283" s="181"/>
      <c r="BA283" s="181"/>
      <c r="BB283" s="181"/>
      <c r="BC283" s="181"/>
      <c r="BD283" s="181"/>
      <c r="BE283" s="181"/>
      <c r="BF283" s="181"/>
      <c r="BG283" s="181"/>
      <c r="BH283" s="181"/>
      <c r="BI283" s="181"/>
      <c r="BJ283" s="181"/>
      <c r="BK283" s="181"/>
      <c r="BL283" s="181"/>
      <c r="BM283" s="181"/>
      <c r="BN283" s="181"/>
      <c r="BO283" s="181"/>
      <c r="BP283" s="181"/>
      <c r="BQ283" s="181"/>
      <c r="BR283" s="181"/>
      <c r="BS283" s="181"/>
      <c r="BT283" s="181"/>
      <c r="BU283" s="181"/>
      <c r="BV283" s="181"/>
      <c r="BW283" s="181"/>
      <c r="BX283" s="181"/>
      <c r="BY283" s="181"/>
      <c r="BZ283" s="181"/>
      <c r="CA283" s="181"/>
      <c r="CB283" s="181"/>
      <c r="CC283" s="181"/>
      <c r="CD283" s="181"/>
    </row>
    <row r="284" spans="3:82" s="5" customFormat="1" ht="15" x14ac:dyDescent="0.2">
      <c r="C284" s="4"/>
      <c r="D284" s="4"/>
      <c r="E284" s="4"/>
      <c r="F284" s="4"/>
      <c r="G284" s="4"/>
      <c r="H284" s="4"/>
      <c r="I284" s="226"/>
      <c r="J284" s="4"/>
      <c r="K284" s="4"/>
      <c r="L284" s="4"/>
      <c r="M284" s="4"/>
      <c r="N284" s="4"/>
      <c r="O284" s="7"/>
      <c r="AQ284" s="181"/>
      <c r="AR284" s="181"/>
      <c r="AS284" s="181"/>
      <c r="AT284" s="181"/>
      <c r="AU284" s="181"/>
      <c r="AV284" s="181"/>
      <c r="AW284" s="181"/>
      <c r="AX284" s="181"/>
      <c r="AY284" s="181"/>
      <c r="AZ284" s="181"/>
      <c r="BA284" s="181"/>
      <c r="BB284" s="181"/>
      <c r="BC284" s="181"/>
      <c r="BD284" s="181"/>
      <c r="BE284" s="181"/>
      <c r="BF284" s="181"/>
      <c r="BG284" s="181"/>
      <c r="BH284" s="181"/>
      <c r="BI284" s="181"/>
      <c r="BJ284" s="181"/>
      <c r="BK284" s="181"/>
      <c r="BL284" s="181"/>
      <c r="BM284" s="181"/>
      <c r="BN284" s="181"/>
      <c r="BO284" s="181"/>
      <c r="BP284" s="181"/>
      <c r="BQ284" s="181"/>
      <c r="BR284" s="181"/>
      <c r="BS284" s="181"/>
      <c r="BT284" s="181"/>
      <c r="BU284" s="181"/>
      <c r="BV284" s="181"/>
      <c r="BW284" s="181"/>
      <c r="BX284" s="181"/>
      <c r="BY284" s="181"/>
      <c r="BZ284" s="181"/>
      <c r="CA284" s="181"/>
      <c r="CB284" s="181"/>
      <c r="CC284" s="181"/>
      <c r="CD284" s="181"/>
    </row>
    <row r="285" spans="3:82" s="5" customFormat="1" ht="15" x14ac:dyDescent="0.2">
      <c r="C285" s="4"/>
      <c r="D285" s="4"/>
      <c r="E285" s="4"/>
      <c r="F285" s="4"/>
      <c r="G285" s="4"/>
      <c r="H285" s="4"/>
      <c r="I285" s="226"/>
      <c r="J285" s="4"/>
      <c r="K285" s="4"/>
      <c r="L285" s="4"/>
      <c r="M285" s="4"/>
      <c r="N285" s="4"/>
      <c r="O285" s="7"/>
      <c r="AQ285" s="181"/>
      <c r="AR285" s="181"/>
      <c r="AS285" s="181"/>
      <c r="AT285" s="181"/>
      <c r="AU285" s="181"/>
      <c r="AV285" s="181"/>
      <c r="AW285" s="181"/>
      <c r="AX285" s="181"/>
      <c r="AY285" s="181"/>
      <c r="AZ285" s="181"/>
      <c r="BA285" s="181"/>
      <c r="BB285" s="181"/>
      <c r="BC285" s="181"/>
      <c r="BD285" s="181"/>
      <c r="BE285" s="181"/>
      <c r="BF285" s="181"/>
      <c r="BG285" s="181"/>
      <c r="BH285" s="181"/>
      <c r="BI285" s="181"/>
      <c r="BJ285" s="181"/>
      <c r="BK285" s="181"/>
      <c r="BL285" s="181"/>
      <c r="BM285" s="181"/>
      <c r="BN285" s="181"/>
      <c r="BO285" s="181"/>
      <c r="BP285" s="181"/>
      <c r="BQ285" s="181"/>
      <c r="BR285" s="181"/>
      <c r="BS285" s="181"/>
      <c r="BT285" s="181"/>
      <c r="BU285" s="181"/>
      <c r="BV285" s="181"/>
      <c r="BW285" s="181"/>
      <c r="BX285" s="181"/>
      <c r="BY285" s="181"/>
      <c r="BZ285" s="181"/>
      <c r="CA285" s="181"/>
      <c r="CB285" s="181"/>
      <c r="CC285" s="181"/>
      <c r="CD285" s="181"/>
    </row>
    <row r="286" spans="3:82" s="5" customFormat="1" ht="15" x14ac:dyDescent="0.2">
      <c r="C286" s="4"/>
      <c r="D286" s="4"/>
      <c r="E286" s="4"/>
      <c r="F286" s="4"/>
      <c r="G286" s="4"/>
      <c r="H286" s="4"/>
      <c r="I286" s="226"/>
      <c r="J286" s="4"/>
      <c r="K286" s="4"/>
      <c r="L286" s="4"/>
      <c r="M286" s="4"/>
      <c r="N286" s="4"/>
      <c r="O286" s="7"/>
      <c r="AQ286" s="181"/>
      <c r="AR286" s="181"/>
      <c r="AS286" s="181"/>
      <c r="AT286" s="181"/>
      <c r="AU286" s="181"/>
      <c r="AV286" s="181"/>
      <c r="AW286" s="181"/>
      <c r="AX286" s="181"/>
      <c r="AY286" s="181"/>
      <c r="AZ286" s="181"/>
      <c r="BA286" s="181"/>
      <c r="BB286" s="181"/>
      <c r="BC286" s="181"/>
      <c r="BD286" s="181"/>
      <c r="BE286" s="181"/>
      <c r="BF286" s="181"/>
      <c r="BG286" s="181"/>
      <c r="BH286" s="181"/>
      <c r="BI286" s="181"/>
      <c r="BJ286" s="181"/>
      <c r="BK286" s="181"/>
      <c r="BL286" s="181"/>
      <c r="BM286" s="181"/>
      <c r="BN286" s="181"/>
      <c r="BO286" s="181"/>
      <c r="BP286" s="181"/>
      <c r="BQ286" s="181"/>
      <c r="BR286" s="181"/>
      <c r="BS286" s="181"/>
      <c r="BT286" s="181"/>
      <c r="BU286" s="181"/>
      <c r="BV286" s="181"/>
      <c r="BW286" s="181"/>
      <c r="BX286" s="181"/>
      <c r="BY286" s="181"/>
      <c r="BZ286" s="181"/>
      <c r="CA286" s="181"/>
      <c r="CB286" s="181"/>
      <c r="CC286" s="181"/>
      <c r="CD286" s="181"/>
    </row>
    <row r="287" spans="3:82" s="5" customFormat="1" ht="15" x14ac:dyDescent="0.2">
      <c r="C287" s="4"/>
      <c r="D287" s="4"/>
      <c r="E287" s="4"/>
      <c r="F287" s="4"/>
      <c r="G287" s="4"/>
      <c r="H287" s="4"/>
      <c r="I287" s="226"/>
      <c r="J287" s="4"/>
      <c r="K287" s="4"/>
      <c r="L287" s="4"/>
      <c r="M287" s="4"/>
      <c r="N287" s="4"/>
      <c r="O287" s="7"/>
      <c r="AQ287" s="181"/>
      <c r="AR287" s="181"/>
      <c r="AS287" s="181"/>
      <c r="AT287" s="181"/>
      <c r="AU287" s="181"/>
      <c r="AV287" s="181"/>
      <c r="AW287" s="181"/>
      <c r="AX287" s="181"/>
      <c r="AY287" s="181"/>
      <c r="AZ287" s="181"/>
      <c r="BA287" s="181"/>
      <c r="BB287" s="181"/>
      <c r="BC287" s="181"/>
      <c r="BD287" s="181"/>
      <c r="BE287" s="181"/>
      <c r="BF287" s="181"/>
      <c r="BG287" s="181"/>
      <c r="BH287" s="181"/>
      <c r="BI287" s="181"/>
      <c r="BJ287" s="181"/>
      <c r="BK287" s="181"/>
      <c r="BL287" s="181"/>
      <c r="BM287" s="181"/>
      <c r="BN287" s="181"/>
      <c r="BO287" s="181"/>
      <c r="BP287" s="181"/>
      <c r="BQ287" s="181"/>
      <c r="BR287" s="181"/>
      <c r="BS287" s="181"/>
      <c r="BT287" s="181"/>
      <c r="BU287" s="181"/>
      <c r="BV287" s="181"/>
      <c r="BW287" s="181"/>
      <c r="BX287" s="181"/>
      <c r="BY287" s="181"/>
      <c r="BZ287" s="181"/>
      <c r="CA287" s="181"/>
      <c r="CB287" s="181"/>
      <c r="CC287" s="181"/>
      <c r="CD287" s="181"/>
    </row>
    <row r="288" spans="3:82" s="5" customFormat="1" ht="15" x14ac:dyDescent="0.2">
      <c r="C288" s="4"/>
      <c r="D288" s="4"/>
      <c r="E288" s="4"/>
      <c r="F288" s="4"/>
      <c r="G288" s="4"/>
      <c r="H288" s="4"/>
      <c r="I288" s="226"/>
      <c r="J288" s="4"/>
      <c r="K288" s="4"/>
      <c r="L288" s="4"/>
      <c r="M288" s="4"/>
      <c r="N288" s="4"/>
      <c r="O288" s="7"/>
      <c r="AQ288" s="181"/>
      <c r="AR288" s="181"/>
      <c r="AS288" s="181"/>
      <c r="AT288" s="181"/>
      <c r="AU288" s="181"/>
      <c r="AV288" s="181"/>
      <c r="AW288" s="181"/>
      <c r="AX288" s="181"/>
      <c r="AY288" s="181"/>
      <c r="AZ288" s="181"/>
      <c r="BA288" s="181"/>
      <c r="BB288" s="181"/>
      <c r="BC288" s="181"/>
      <c r="BD288" s="181"/>
      <c r="BE288" s="181"/>
      <c r="BF288" s="181"/>
      <c r="BG288" s="181"/>
      <c r="BH288" s="181"/>
      <c r="BI288" s="181"/>
      <c r="BJ288" s="181"/>
      <c r="BK288" s="181"/>
      <c r="BL288" s="181"/>
      <c r="BM288" s="181"/>
      <c r="BN288" s="181"/>
      <c r="BO288" s="181"/>
      <c r="BP288" s="181"/>
      <c r="BQ288" s="181"/>
      <c r="BR288" s="181"/>
      <c r="BS288" s="181"/>
      <c r="BT288" s="181"/>
      <c r="BU288" s="181"/>
      <c r="BV288" s="181"/>
      <c r="BW288" s="181"/>
      <c r="BX288" s="181"/>
      <c r="BY288" s="181"/>
      <c r="BZ288" s="181"/>
      <c r="CA288" s="181"/>
      <c r="CB288" s="181"/>
      <c r="CC288" s="181"/>
      <c r="CD288" s="181"/>
    </row>
    <row r="289" spans="3:82" s="5" customFormat="1" ht="15" x14ac:dyDescent="0.2">
      <c r="C289" s="4"/>
      <c r="D289" s="4"/>
      <c r="E289" s="4"/>
      <c r="F289" s="4"/>
      <c r="G289" s="4"/>
      <c r="H289" s="4"/>
      <c r="I289" s="226"/>
      <c r="J289" s="4"/>
      <c r="K289" s="4"/>
      <c r="L289" s="4"/>
      <c r="M289" s="4"/>
      <c r="N289" s="4"/>
      <c r="O289" s="7"/>
      <c r="AQ289" s="181"/>
      <c r="AR289" s="181"/>
      <c r="AS289" s="181"/>
      <c r="AT289" s="181"/>
      <c r="AU289" s="181"/>
      <c r="AV289" s="181"/>
      <c r="AW289" s="181"/>
      <c r="AX289" s="181"/>
      <c r="AY289" s="181"/>
      <c r="AZ289" s="181"/>
      <c r="BA289" s="181"/>
      <c r="BB289" s="181"/>
      <c r="BC289" s="181"/>
      <c r="BD289" s="181"/>
      <c r="BE289" s="181"/>
      <c r="BF289" s="181"/>
      <c r="BG289" s="181"/>
      <c r="BH289" s="181"/>
      <c r="BI289" s="181"/>
      <c r="BJ289" s="181"/>
      <c r="BK289" s="181"/>
      <c r="BL289" s="181"/>
      <c r="BM289" s="181"/>
      <c r="BN289" s="181"/>
      <c r="BO289" s="181"/>
      <c r="BP289" s="181"/>
      <c r="BQ289" s="181"/>
      <c r="BR289" s="181"/>
      <c r="BS289" s="181"/>
      <c r="BT289" s="181"/>
      <c r="BU289" s="181"/>
      <c r="BV289" s="181"/>
      <c r="BW289" s="181"/>
      <c r="BX289" s="181"/>
      <c r="BY289" s="181"/>
      <c r="BZ289" s="181"/>
      <c r="CA289" s="181"/>
      <c r="CB289" s="181"/>
      <c r="CC289" s="181"/>
      <c r="CD289" s="181"/>
    </row>
    <row r="290" spans="3:82" s="5" customFormat="1" ht="15" x14ac:dyDescent="0.2">
      <c r="C290" s="4"/>
      <c r="D290" s="4"/>
      <c r="E290" s="4"/>
      <c r="F290" s="4"/>
      <c r="G290" s="4"/>
      <c r="H290" s="4"/>
      <c r="I290" s="226"/>
      <c r="J290" s="4"/>
      <c r="K290" s="4"/>
      <c r="L290" s="4"/>
      <c r="M290" s="4"/>
      <c r="N290" s="4"/>
      <c r="O290" s="7"/>
      <c r="AQ290" s="181"/>
      <c r="AR290" s="181"/>
      <c r="AS290" s="181"/>
      <c r="AT290" s="181"/>
      <c r="AU290" s="181"/>
      <c r="AV290" s="181"/>
      <c r="AW290" s="181"/>
      <c r="AX290" s="181"/>
      <c r="AY290" s="181"/>
      <c r="AZ290" s="181"/>
      <c r="BA290" s="181"/>
      <c r="BB290" s="181"/>
      <c r="BC290" s="181"/>
      <c r="BD290" s="181"/>
      <c r="BE290" s="181"/>
      <c r="BF290" s="181"/>
      <c r="BG290" s="181"/>
      <c r="BH290" s="181"/>
      <c r="BI290" s="181"/>
      <c r="BJ290" s="181"/>
      <c r="BK290" s="181"/>
      <c r="BL290" s="181"/>
      <c r="BM290" s="181"/>
      <c r="BN290" s="181"/>
      <c r="BO290" s="181"/>
      <c r="BP290" s="181"/>
      <c r="BQ290" s="181"/>
      <c r="BR290" s="181"/>
      <c r="BS290" s="181"/>
      <c r="BT290" s="181"/>
      <c r="BU290" s="181"/>
      <c r="BV290" s="181"/>
      <c r="BW290" s="181"/>
      <c r="BX290" s="181"/>
      <c r="BY290" s="181"/>
      <c r="BZ290" s="181"/>
      <c r="CA290" s="181"/>
      <c r="CB290" s="181"/>
      <c r="CC290" s="181"/>
      <c r="CD290" s="181"/>
    </row>
    <row r="291" spans="3:82" s="5" customFormat="1" ht="15" x14ac:dyDescent="0.2">
      <c r="C291" s="4"/>
      <c r="D291" s="4"/>
      <c r="E291" s="4"/>
      <c r="F291" s="4"/>
      <c r="G291" s="4"/>
      <c r="H291" s="4"/>
      <c r="I291" s="226"/>
      <c r="J291" s="4"/>
      <c r="K291" s="4"/>
      <c r="L291" s="4"/>
      <c r="M291" s="4"/>
      <c r="N291" s="4"/>
      <c r="O291" s="7"/>
      <c r="AQ291" s="181"/>
      <c r="AR291" s="181"/>
      <c r="AS291" s="181"/>
      <c r="AT291" s="181"/>
      <c r="AU291" s="181"/>
      <c r="AV291" s="181"/>
      <c r="AW291" s="181"/>
      <c r="AX291" s="181"/>
      <c r="AY291" s="181"/>
      <c r="AZ291" s="181"/>
      <c r="BA291" s="181"/>
      <c r="BB291" s="181"/>
      <c r="BC291" s="181"/>
      <c r="BD291" s="181"/>
      <c r="BE291" s="181"/>
      <c r="BF291" s="181"/>
      <c r="BG291" s="181"/>
      <c r="BH291" s="181"/>
      <c r="BI291" s="181"/>
      <c r="BJ291" s="181"/>
      <c r="BK291" s="181"/>
      <c r="BL291" s="181"/>
      <c r="BM291" s="181"/>
      <c r="BN291" s="181"/>
      <c r="BO291" s="181"/>
      <c r="BP291" s="181"/>
      <c r="BQ291" s="181"/>
      <c r="BR291" s="181"/>
      <c r="BS291" s="181"/>
      <c r="BT291" s="181"/>
      <c r="BU291" s="181"/>
      <c r="BV291" s="181"/>
      <c r="BW291" s="181"/>
      <c r="BX291" s="181"/>
      <c r="BY291" s="181"/>
      <c r="BZ291" s="181"/>
      <c r="CA291" s="181"/>
      <c r="CB291" s="181"/>
      <c r="CC291" s="181"/>
      <c r="CD291" s="181"/>
    </row>
    <row r="292" spans="3:82" s="5" customFormat="1" ht="15" x14ac:dyDescent="0.2">
      <c r="C292" s="4"/>
      <c r="D292" s="4"/>
      <c r="E292" s="4"/>
      <c r="F292" s="4"/>
      <c r="G292" s="4"/>
      <c r="H292" s="4"/>
      <c r="I292" s="226"/>
      <c r="J292" s="4"/>
      <c r="K292" s="4"/>
      <c r="L292" s="4"/>
      <c r="M292" s="4"/>
      <c r="N292" s="4"/>
      <c r="O292" s="7"/>
      <c r="AQ292" s="181"/>
      <c r="AR292" s="181"/>
      <c r="AS292" s="181"/>
      <c r="AT292" s="181"/>
      <c r="AU292" s="181"/>
      <c r="AV292" s="181"/>
      <c r="AW292" s="181"/>
      <c r="AX292" s="181"/>
      <c r="AY292" s="181"/>
      <c r="AZ292" s="181"/>
      <c r="BA292" s="181"/>
      <c r="BB292" s="181"/>
      <c r="BC292" s="181"/>
      <c r="BD292" s="181"/>
      <c r="BE292" s="181"/>
      <c r="BF292" s="181"/>
      <c r="BG292" s="181"/>
      <c r="BH292" s="181"/>
      <c r="BI292" s="181"/>
      <c r="BJ292" s="181"/>
      <c r="BK292" s="181"/>
      <c r="BL292" s="181"/>
      <c r="BM292" s="181"/>
      <c r="BN292" s="181"/>
      <c r="BO292" s="181"/>
      <c r="BP292" s="181"/>
      <c r="BQ292" s="181"/>
      <c r="BR292" s="181"/>
      <c r="BS292" s="181"/>
      <c r="BT292" s="181"/>
      <c r="BU292" s="181"/>
      <c r="BV292" s="181"/>
      <c r="BW292" s="181"/>
      <c r="BX292" s="181"/>
      <c r="BY292" s="181"/>
      <c r="BZ292" s="181"/>
      <c r="CA292" s="181"/>
      <c r="CB292" s="181"/>
      <c r="CC292" s="181"/>
      <c r="CD292" s="181"/>
    </row>
    <row r="293" spans="3:82" s="5" customFormat="1" ht="15" x14ac:dyDescent="0.2">
      <c r="C293" s="4"/>
      <c r="D293" s="4"/>
      <c r="E293" s="4"/>
      <c r="F293" s="4"/>
      <c r="G293" s="4"/>
      <c r="H293" s="4"/>
      <c r="I293" s="226"/>
      <c r="J293" s="4"/>
      <c r="K293" s="4"/>
      <c r="L293" s="4"/>
      <c r="M293" s="4"/>
      <c r="N293" s="4"/>
      <c r="O293" s="7"/>
      <c r="AQ293" s="181"/>
      <c r="AR293" s="181"/>
      <c r="AS293" s="181"/>
      <c r="AT293" s="181"/>
      <c r="AU293" s="181"/>
      <c r="AV293" s="181"/>
      <c r="AW293" s="181"/>
      <c r="AX293" s="181"/>
      <c r="AY293" s="181"/>
      <c r="AZ293" s="181"/>
      <c r="BA293" s="181"/>
      <c r="BB293" s="181"/>
      <c r="BC293" s="181"/>
      <c r="BD293" s="181"/>
      <c r="BE293" s="181"/>
      <c r="BF293" s="181"/>
      <c r="BG293" s="181"/>
      <c r="BH293" s="181"/>
      <c r="BI293" s="181"/>
      <c r="BJ293" s="181"/>
      <c r="BK293" s="181"/>
      <c r="BL293" s="181"/>
      <c r="BM293" s="181"/>
      <c r="BN293" s="181"/>
      <c r="BO293" s="181"/>
      <c r="BP293" s="181"/>
      <c r="BQ293" s="181"/>
      <c r="BR293" s="181"/>
      <c r="BS293" s="181"/>
      <c r="BT293" s="181"/>
      <c r="BU293" s="181"/>
      <c r="BV293" s="181"/>
      <c r="BW293" s="181"/>
      <c r="BX293" s="181"/>
      <c r="BY293" s="181"/>
      <c r="BZ293" s="181"/>
      <c r="CA293" s="181"/>
      <c r="CB293" s="181"/>
      <c r="CC293" s="181"/>
      <c r="CD293" s="181"/>
    </row>
    <row r="294" spans="3:82" s="5" customFormat="1" ht="15" x14ac:dyDescent="0.2">
      <c r="C294" s="4"/>
      <c r="D294" s="4"/>
      <c r="E294" s="4"/>
      <c r="F294" s="4"/>
      <c r="G294" s="4"/>
      <c r="H294" s="4"/>
      <c r="I294" s="226"/>
      <c r="J294" s="4"/>
      <c r="K294" s="4"/>
      <c r="L294" s="4"/>
      <c r="M294" s="4"/>
      <c r="N294" s="4"/>
      <c r="O294" s="7"/>
      <c r="AQ294" s="181"/>
      <c r="AR294" s="181"/>
      <c r="AS294" s="181"/>
      <c r="AT294" s="181"/>
      <c r="AU294" s="181"/>
      <c r="AV294" s="181"/>
      <c r="AW294" s="181"/>
      <c r="AX294" s="181"/>
      <c r="AY294" s="181"/>
      <c r="AZ294" s="181"/>
      <c r="BA294" s="181"/>
      <c r="BB294" s="181"/>
      <c r="BC294" s="181"/>
      <c r="BD294" s="181"/>
      <c r="BE294" s="181"/>
      <c r="BF294" s="181"/>
      <c r="BG294" s="181"/>
      <c r="BH294" s="181"/>
      <c r="BI294" s="181"/>
      <c r="BJ294" s="181"/>
      <c r="BK294" s="181"/>
      <c r="BL294" s="181"/>
      <c r="BM294" s="181"/>
      <c r="BN294" s="181"/>
      <c r="BO294" s="181"/>
      <c r="BP294" s="181"/>
      <c r="BQ294" s="181"/>
      <c r="BR294" s="181"/>
      <c r="BS294" s="181"/>
      <c r="BT294" s="181"/>
      <c r="BU294" s="181"/>
      <c r="BV294" s="181"/>
      <c r="BW294" s="181"/>
      <c r="BX294" s="181"/>
      <c r="BY294" s="181"/>
      <c r="BZ294" s="181"/>
      <c r="CA294" s="181"/>
      <c r="CB294" s="181"/>
      <c r="CC294" s="181"/>
      <c r="CD294" s="181"/>
    </row>
    <row r="295" spans="3:82" s="5" customFormat="1" ht="15" x14ac:dyDescent="0.2">
      <c r="C295" s="4"/>
      <c r="D295" s="4"/>
      <c r="E295" s="4"/>
      <c r="F295" s="4"/>
      <c r="G295" s="4"/>
      <c r="H295" s="4"/>
      <c r="I295" s="226"/>
      <c r="J295" s="4"/>
      <c r="K295" s="4"/>
      <c r="L295" s="4"/>
      <c r="M295" s="4"/>
      <c r="N295" s="4"/>
      <c r="O295" s="7"/>
      <c r="AQ295" s="181"/>
      <c r="AR295" s="181"/>
      <c r="AS295" s="181"/>
      <c r="AT295" s="181"/>
      <c r="AU295" s="181"/>
      <c r="AV295" s="181"/>
      <c r="AW295" s="181"/>
      <c r="AX295" s="181"/>
      <c r="AY295" s="181"/>
      <c r="AZ295" s="181"/>
      <c r="BA295" s="181"/>
      <c r="BB295" s="181"/>
      <c r="BC295" s="181"/>
      <c r="BD295" s="181"/>
      <c r="BE295" s="181"/>
      <c r="BF295" s="181"/>
      <c r="BG295" s="181"/>
      <c r="BH295" s="181"/>
      <c r="BI295" s="181"/>
      <c r="BJ295" s="181"/>
      <c r="BK295" s="181"/>
      <c r="BL295" s="181"/>
      <c r="BM295" s="181"/>
      <c r="BN295" s="181"/>
      <c r="BO295" s="181"/>
      <c r="BP295" s="181"/>
      <c r="BQ295" s="181"/>
      <c r="BR295" s="181"/>
      <c r="BS295" s="181"/>
      <c r="BT295" s="181"/>
      <c r="BU295" s="181"/>
      <c r="BV295" s="181"/>
      <c r="BW295" s="181"/>
      <c r="BX295" s="181"/>
      <c r="BY295" s="181"/>
      <c r="BZ295" s="181"/>
      <c r="CA295" s="181"/>
      <c r="CB295" s="181"/>
      <c r="CC295" s="181"/>
      <c r="CD295" s="181"/>
    </row>
    <row r="296" spans="3:82" s="5" customFormat="1" ht="15" x14ac:dyDescent="0.2">
      <c r="C296" s="4"/>
      <c r="D296" s="4"/>
      <c r="E296" s="4"/>
      <c r="F296" s="4"/>
      <c r="G296" s="4"/>
      <c r="H296" s="4"/>
      <c r="I296" s="226"/>
      <c r="J296" s="4"/>
      <c r="K296" s="4"/>
      <c r="L296" s="4"/>
      <c r="M296" s="4"/>
      <c r="N296" s="4"/>
      <c r="O296" s="7"/>
      <c r="AQ296" s="181"/>
      <c r="AR296" s="181"/>
      <c r="AS296" s="181"/>
      <c r="AT296" s="181"/>
      <c r="AU296" s="181"/>
      <c r="AV296" s="181"/>
      <c r="AW296" s="181"/>
      <c r="AX296" s="181"/>
      <c r="AY296" s="181"/>
      <c r="AZ296" s="181"/>
      <c r="BA296" s="181"/>
      <c r="BB296" s="181"/>
      <c r="BC296" s="181"/>
      <c r="BD296" s="181"/>
      <c r="BE296" s="181"/>
      <c r="BF296" s="181"/>
      <c r="BG296" s="181"/>
      <c r="BH296" s="181"/>
      <c r="BI296" s="181"/>
      <c r="BJ296" s="181"/>
      <c r="BK296" s="181"/>
      <c r="BL296" s="181"/>
      <c r="BM296" s="181"/>
      <c r="BN296" s="181"/>
      <c r="BO296" s="181"/>
      <c r="BP296" s="181"/>
      <c r="BQ296" s="181"/>
      <c r="BR296" s="181"/>
      <c r="BS296" s="181"/>
      <c r="BT296" s="181"/>
      <c r="BU296" s="181"/>
      <c r="BV296" s="181"/>
      <c r="BW296" s="181"/>
      <c r="BX296" s="181"/>
      <c r="BY296" s="181"/>
      <c r="BZ296" s="181"/>
      <c r="CA296" s="181"/>
      <c r="CB296" s="181"/>
      <c r="CC296" s="181"/>
      <c r="CD296" s="181"/>
    </row>
    <row r="297" spans="3:82" s="5" customFormat="1" ht="15" x14ac:dyDescent="0.2">
      <c r="C297" s="4"/>
      <c r="D297" s="4"/>
      <c r="E297" s="4"/>
      <c r="F297" s="4"/>
      <c r="G297" s="4"/>
      <c r="H297" s="4"/>
      <c r="I297" s="226"/>
      <c r="J297" s="4"/>
      <c r="K297" s="4"/>
      <c r="L297" s="4"/>
      <c r="M297" s="4"/>
      <c r="N297" s="4"/>
      <c r="O297" s="7"/>
      <c r="AQ297" s="181"/>
      <c r="AR297" s="181"/>
      <c r="AS297" s="181"/>
      <c r="AT297" s="181"/>
      <c r="AU297" s="181"/>
      <c r="AV297" s="181"/>
      <c r="AW297" s="181"/>
      <c r="AX297" s="181"/>
      <c r="AY297" s="181"/>
      <c r="AZ297" s="181"/>
      <c r="BA297" s="181"/>
      <c r="BB297" s="181"/>
      <c r="BC297" s="181"/>
      <c r="BD297" s="181"/>
      <c r="BE297" s="181"/>
      <c r="BF297" s="181"/>
      <c r="BG297" s="181"/>
      <c r="BH297" s="181"/>
      <c r="BI297" s="181"/>
      <c r="BJ297" s="181"/>
      <c r="BK297" s="181"/>
      <c r="BL297" s="181"/>
      <c r="BM297" s="181"/>
      <c r="BN297" s="181"/>
      <c r="BO297" s="181"/>
      <c r="BP297" s="181"/>
      <c r="BQ297" s="181"/>
      <c r="BR297" s="181"/>
      <c r="BS297" s="181"/>
      <c r="BT297" s="181"/>
      <c r="BU297" s="181"/>
      <c r="BV297" s="181"/>
      <c r="BW297" s="181"/>
      <c r="BX297" s="181"/>
      <c r="BY297" s="181"/>
      <c r="BZ297" s="181"/>
      <c r="CA297" s="181"/>
      <c r="CB297" s="181"/>
      <c r="CC297" s="181"/>
      <c r="CD297" s="181"/>
    </row>
    <row r="298" spans="3:82" s="5" customFormat="1" ht="15" x14ac:dyDescent="0.2">
      <c r="C298" s="4"/>
      <c r="D298" s="4"/>
      <c r="E298" s="4"/>
      <c r="F298" s="4"/>
      <c r="G298" s="4"/>
      <c r="H298" s="4"/>
      <c r="I298" s="226"/>
      <c r="J298" s="4"/>
      <c r="K298" s="4"/>
      <c r="L298" s="4"/>
      <c r="M298" s="4"/>
      <c r="N298" s="4"/>
      <c r="O298" s="7"/>
      <c r="AQ298" s="181"/>
      <c r="AR298" s="181"/>
      <c r="AS298" s="181"/>
      <c r="AT298" s="181"/>
      <c r="AU298" s="181"/>
      <c r="AV298" s="181"/>
      <c r="AW298" s="181"/>
      <c r="AX298" s="181"/>
      <c r="AY298" s="181"/>
      <c r="AZ298" s="181"/>
      <c r="BA298" s="181"/>
      <c r="BB298" s="181"/>
      <c r="BC298" s="181"/>
      <c r="BD298" s="181"/>
      <c r="BE298" s="181"/>
      <c r="BF298" s="181"/>
      <c r="BG298" s="181"/>
      <c r="BH298" s="181"/>
      <c r="BI298" s="181"/>
      <c r="BJ298" s="181"/>
      <c r="BK298" s="181"/>
      <c r="BL298" s="181"/>
      <c r="BM298" s="181"/>
      <c r="BN298" s="181"/>
      <c r="BO298" s="181"/>
      <c r="BP298" s="181"/>
      <c r="BQ298" s="181"/>
      <c r="BR298" s="181"/>
      <c r="BS298" s="181"/>
      <c r="BT298" s="181"/>
      <c r="BU298" s="181"/>
      <c r="BV298" s="181"/>
      <c r="BW298" s="181"/>
      <c r="BX298" s="181"/>
      <c r="BY298" s="181"/>
      <c r="BZ298" s="181"/>
      <c r="CA298" s="181"/>
      <c r="CB298" s="181"/>
      <c r="CC298" s="181"/>
      <c r="CD298" s="181"/>
    </row>
    <row r="299" spans="3:82" s="5" customFormat="1" ht="15" x14ac:dyDescent="0.2">
      <c r="C299" s="4"/>
      <c r="D299" s="4"/>
      <c r="E299" s="4"/>
      <c r="F299" s="4"/>
      <c r="G299" s="4"/>
      <c r="H299" s="4"/>
      <c r="I299" s="226"/>
      <c r="J299" s="4"/>
      <c r="K299" s="4"/>
      <c r="L299" s="4"/>
      <c r="M299" s="4"/>
      <c r="N299" s="4"/>
      <c r="O299" s="7"/>
      <c r="AQ299" s="181"/>
      <c r="AR299" s="181"/>
      <c r="AS299" s="181"/>
      <c r="AT299" s="181"/>
      <c r="AU299" s="181"/>
      <c r="AV299" s="181"/>
      <c r="AW299" s="181"/>
      <c r="AX299" s="181"/>
      <c r="AY299" s="181"/>
      <c r="AZ299" s="181"/>
      <c r="BA299" s="181"/>
      <c r="BB299" s="181"/>
      <c r="BC299" s="181"/>
      <c r="BD299" s="181"/>
      <c r="BE299" s="181"/>
      <c r="BF299" s="181"/>
      <c r="BG299" s="181"/>
      <c r="BH299" s="181"/>
      <c r="BI299" s="181"/>
      <c r="BJ299" s="181"/>
      <c r="BK299" s="181"/>
      <c r="BL299" s="181"/>
      <c r="BM299" s="181"/>
      <c r="BN299" s="181"/>
      <c r="BO299" s="181"/>
      <c r="BP299" s="181"/>
      <c r="BQ299" s="181"/>
      <c r="BR299" s="181"/>
      <c r="BS299" s="181"/>
      <c r="BT299" s="181"/>
      <c r="BU299" s="181"/>
      <c r="BV299" s="181"/>
      <c r="BW299" s="181"/>
      <c r="BX299" s="181"/>
      <c r="BY299" s="181"/>
      <c r="BZ299" s="181"/>
      <c r="CA299" s="181"/>
      <c r="CB299" s="181"/>
      <c r="CC299" s="181"/>
      <c r="CD299" s="181"/>
    </row>
    <row r="300" spans="3:82" s="5" customFormat="1" ht="15" x14ac:dyDescent="0.2">
      <c r="C300" s="4"/>
      <c r="D300" s="4"/>
      <c r="E300" s="4"/>
      <c r="F300" s="4"/>
      <c r="G300" s="4"/>
      <c r="H300" s="4"/>
      <c r="I300" s="226"/>
      <c r="J300" s="4"/>
      <c r="K300" s="4"/>
      <c r="L300" s="4"/>
      <c r="M300" s="4"/>
      <c r="N300" s="4"/>
      <c r="O300" s="7"/>
      <c r="AQ300" s="181"/>
      <c r="AR300" s="181"/>
      <c r="AS300" s="181"/>
      <c r="AT300" s="181"/>
      <c r="AU300" s="181"/>
      <c r="AV300" s="181"/>
      <c r="AW300" s="181"/>
      <c r="AX300" s="181"/>
      <c r="AY300" s="181"/>
      <c r="AZ300" s="181"/>
      <c r="BA300" s="181"/>
      <c r="BB300" s="181"/>
      <c r="BC300" s="181"/>
      <c r="BD300" s="181"/>
      <c r="BE300" s="181"/>
      <c r="BF300" s="181"/>
      <c r="BG300" s="181"/>
      <c r="BH300" s="181"/>
      <c r="BI300" s="181"/>
      <c r="BJ300" s="181"/>
      <c r="BK300" s="181"/>
      <c r="BL300" s="181"/>
      <c r="BM300" s="181"/>
      <c r="BN300" s="181"/>
      <c r="BO300" s="181"/>
      <c r="BP300" s="181"/>
      <c r="BQ300" s="181"/>
      <c r="BR300" s="181"/>
      <c r="BS300" s="181"/>
      <c r="BT300" s="181"/>
      <c r="BU300" s="181"/>
      <c r="BV300" s="181"/>
      <c r="BW300" s="181"/>
      <c r="BX300" s="181"/>
      <c r="BY300" s="181"/>
      <c r="BZ300" s="181"/>
      <c r="CA300" s="181"/>
      <c r="CB300" s="181"/>
      <c r="CC300" s="181"/>
      <c r="CD300" s="181"/>
    </row>
    <row r="301" spans="3:82" s="5" customFormat="1" ht="15" x14ac:dyDescent="0.2">
      <c r="C301" s="4"/>
      <c r="D301" s="4"/>
      <c r="E301" s="4"/>
      <c r="F301" s="4"/>
      <c r="G301" s="4"/>
      <c r="H301" s="4"/>
      <c r="I301" s="226"/>
      <c r="J301" s="4"/>
      <c r="K301" s="4"/>
      <c r="L301" s="4"/>
      <c r="M301" s="4"/>
      <c r="N301" s="4"/>
      <c r="O301" s="7"/>
      <c r="AQ301" s="181"/>
      <c r="AR301" s="181"/>
      <c r="AS301" s="181"/>
      <c r="AT301" s="181"/>
      <c r="AU301" s="181"/>
      <c r="AV301" s="181"/>
      <c r="AW301" s="181"/>
      <c r="AX301" s="181"/>
      <c r="AY301" s="181"/>
      <c r="AZ301" s="181"/>
      <c r="BA301" s="181"/>
      <c r="BB301" s="181"/>
      <c r="BC301" s="181"/>
      <c r="BD301" s="181"/>
      <c r="BE301" s="181"/>
      <c r="BF301" s="181"/>
      <c r="BG301" s="181"/>
      <c r="BH301" s="181"/>
      <c r="BI301" s="181"/>
      <c r="BJ301" s="181"/>
      <c r="BK301" s="181"/>
      <c r="BL301" s="181"/>
      <c r="BM301" s="181"/>
      <c r="BN301" s="181"/>
      <c r="BO301" s="181"/>
      <c r="BP301" s="181"/>
      <c r="BQ301" s="181"/>
      <c r="BR301" s="181"/>
      <c r="BS301" s="181"/>
      <c r="BT301" s="181"/>
      <c r="BU301" s="181"/>
      <c r="BV301" s="181"/>
      <c r="BW301" s="181"/>
      <c r="BX301" s="181"/>
      <c r="BY301" s="181"/>
      <c r="BZ301" s="181"/>
      <c r="CA301" s="181"/>
      <c r="CB301" s="181"/>
      <c r="CC301" s="181"/>
      <c r="CD301" s="181"/>
    </row>
    <row r="302" spans="3:82" s="5" customFormat="1" ht="15" x14ac:dyDescent="0.2">
      <c r="C302" s="4"/>
      <c r="D302" s="4"/>
      <c r="E302" s="4"/>
      <c r="F302" s="4"/>
      <c r="G302" s="4"/>
      <c r="H302" s="4"/>
      <c r="I302" s="226"/>
      <c r="J302" s="4"/>
      <c r="K302" s="4"/>
      <c r="L302" s="4"/>
      <c r="M302" s="4"/>
      <c r="N302" s="4"/>
      <c r="O302" s="7"/>
      <c r="AQ302" s="181"/>
      <c r="AR302" s="181"/>
      <c r="AS302" s="181"/>
      <c r="AT302" s="181"/>
      <c r="AU302" s="181"/>
      <c r="AV302" s="181"/>
      <c r="AW302" s="181"/>
      <c r="AX302" s="181"/>
      <c r="AY302" s="181"/>
      <c r="AZ302" s="181"/>
      <c r="BA302" s="181"/>
      <c r="BB302" s="181"/>
      <c r="BC302" s="181"/>
      <c r="BD302" s="181"/>
      <c r="BE302" s="181"/>
      <c r="BF302" s="181"/>
      <c r="BG302" s="181"/>
      <c r="BH302" s="181"/>
      <c r="BI302" s="181"/>
      <c r="BJ302" s="181"/>
      <c r="BK302" s="181"/>
      <c r="BL302" s="181"/>
      <c r="BM302" s="181"/>
      <c r="BN302" s="181"/>
      <c r="BO302" s="181"/>
      <c r="BP302" s="181"/>
      <c r="BQ302" s="181"/>
      <c r="BR302" s="181"/>
      <c r="BS302" s="181"/>
      <c r="BT302" s="181"/>
      <c r="BU302" s="181"/>
      <c r="BV302" s="181"/>
      <c r="BW302" s="181"/>
      <c r="BX302" s="181"/>
      <c r="BY302" s="181"/>
      <c r="BZ302" s="181"/>
      <c r="CA302" s="181"/>
      <c r="CB302" s="181"/>
      <c r="CC302" s="181"/>
      <c r="CD302" s="181"/>
    </row>
    <row r="303" spans="3:82" s="5" customFormat="1" ht="15" x14ac:dyDescent="0.2">
      <c r="C303" s="4"/>
      <c r="D303" s="4"/>
      <c r="E303" s="4"/>
      <c r="F303" s="4"/>
      <c r="G303" s="4"/>
      <c r="H303" s="4"/>
      <c r="I303" s="226"/>
      <c r="J303" s="4"/>
      <c r="K303" s="4"/>
      <c r="L303" s="4"/>
      <c r="M303" s="4"/>
      <c r="N303" s="4"/>
      <c r="O303" s="7"/>
      <c r="AQ303" s="181"/>
      <c r="AR303" s="181"/>
      <c r="AS303" s="181"/>
      <c r="AT303" s="181"/>
      <c r="AU303" s="181"/>
      <c r="AV303" s="181"/>
      <c r="AW303" s="181"/>
      <c r="AX303" s="181"/>
      <c r="AY303" s="181"/>
      <c r="AZ303" s="181"/>
      <c r="BA303" s="181"/>
      <c r="BB303" s="181"/>
      <c r="BC303" s="181"/>
      <c r="BD303" s="181"/>
      <c r="BE303" s="181"/>
      <c r="BF303" s="181"/>
      <c r="BG303" s="181"/>
      <c r="BH303" s="181"/>
      <c r="BI303" s="181"/>
      <c r="BJ303" s="181"/>
      <c r="BK303" s="181"/>
      <c r="BL303" s="181"/>
      <c r="BM303" s="181"/>
      <c r="BN303" s="181"/>
      <c r="BO303" s="181"/>
      <c r="BP303" s="181"/>
      <c r="BQ303" s="181"/>
      <c r="BR303" s="181"/>
      <c r="BS303" s="181"/>
      <c r="BT303" s="181"/>
      <c r="BU303" s="181"/>
      <c r="BV303" s="181"/>
      <c r="BW303" s="181"/>
      <c r="BX303" s="181"/>
      <c r="BY303" s="181"/>
      <c r="BZ303" s="181"/>
      <c r="CA303" s="181"/>
      <c r="CB303" s="181"/>
      <c r="CC303" s="181"/>
      <c r="CD303" s="181"/>
    </row>
    <row r="304" spans="3:82" s="5" customFormat="1" ht="15" x14ac:dyDescent="0.2">
      <c r="C304" s="4"/>
      <c r="D304" s="4"/>
      <c r="E304" s="4"/>
      <c r="F304" s="4"/>
      <c r="G304" s="4"/>
      <c r="H304" s="4"/>
      <c r="I304" s="226"/>
      <c r="J304" s="4"/>
      <c r="K304" s="4"/>
      <c r="L304" s="4"/>
      <c r="M304" s="4"/>
      <c r="N304" s="4"/>
      <c r="O304" s="7"/>
      <c r="AQ304" s="181"/>
      <c r="AR304" s="181"/>
      <c r="AS304" s="181"/>
      <c r="AT304" s="181"/>
      <c r="AU304" s="181"/>
      <c r="AV304" s="181"/>
      <c r="AW304" s="181"/>
      <c r="AX304" s="181"/>
      <c r="AY304" s="181"/>
      <c r="AZ304" s="181"/>
      <c r="BA304" s="181"/>
      <c r="BB304" s="181"/>
      <c r="BC304" s="181"/>
      <c r="BD304" s="181"/>
      <c r="BE304" s="181"/>
      <c r="BF304" s="181"/>
      <c r="BG304" s="181"/>
      <c r="BH304" s="181"/>
      <c r="BI304" s="181"/>
      <c r="BJ304" s="181"/>
      <c r="BK304" s="181"/>
      <c r="BL304" s="181"/>
      <c r="BM304" s="181"/>
      <c r="BN304" s="181"/>
      <c r="BO304" s="181"/>
      <c r="BP304" s="181"/>
      <c r="BQ304" s="181"/>
      <c r="BR304" s="181"/>
      <c r="BS304" s="181"/>
      <c r="BT304" s="181"/>
      <c r="BU304" s="181"/>
      <c r="BV304" s="181"/>
      <c r="BW304" s="181"/>
      <c r="BX304" s="181"/>
      <c r="BY304" s="181"/>
      <c r="BZ304" s="181"/>
      <c r="CA304" s="181"/>
      <c r="CB304" s="181"/>
      <c r="CC304" s="181"/>
      <c r="CD304" s="181"/>
    </row>
    <row r="305" spans="3:82" s="5" customFormat="1" ht="15" x14ac:dyDescent="0.2">
      <c r="C305" s="4"/>
      <c r="D305" s="4"/>
      <c r="E305" s="4"/>
      <c r="F305" s="4"/>
      <c r="G305" s="4"/>
      <c r="H305" s="4"/>
      <c r="I305" s="226"/>
      <c r="J305" s="4"/>
      <c r="K305" s="4"/>
      <c r="L305" s="4"/>
      <c r="M305" s="4"/>
      <c r="N305" s="4"/>
      <c r="O305" s="7"/>
      <c r="AQ305" s="181"/>
      <c r="AR305" s="181"/>
      <c r="AS305" s="181"/>
      <c r="AT305" s="181"/>
      <c r="AU305" s="181"/>
      <c r="AV305" s="181"/>
      <c r="AW305" s="181"/>
      <c r="AX305" s="181"/>
      <c r="AY305" s="181"/>
      <c r="AZ305" s="181"/>
      <c r="BA305" s="181"/>
      <c r="BB305" s="181"/>
      <c r="BC305" s="181"/>
      <c r="BD305" s="181"/>
      <c r="BE305" s="181"/>
      <c r="BF305" s="181"/>
      <c r="BG305" s="181"/>
      <c r="BH305" s="181"/>
      <c r="BI305" s="181"/>
      <c r="BJ305" s="181"/>
      <c r="BK305" s="181"/>
      <c r="BL305" s="181"/>
      <c r="BM305" s="181"/>
      <c r="BN305" s="181"/>
      <c r="BO305" s="181"/>
      <c r="BP305" s="181"/>
      <c r="BQ305" s="181"/>
      <c r="BR305" s="181"/>
      <c r="BS305" s="181"/>
      <c r="BT305" s="181"/>
      <c r="BU305" s="181"/>
      <c r="BV305" s="181"/>
      <c r="BW305" s="181"/>
      <c r="BX305" s="181"/>
      <c r="BY305" s="181"/>
      <c r="BZ305" s="181"/>
      <c r="CA305" s="181"/>
      <c r="CB305" s="181"/>
      <c r="CC305" s="181"/>
      <c r="CD305" s="181"/>
    </row>
    <row r="306" spans="3:82" s="5" customFormat="1" ht="15" x14ac:dyDescent="0.2">
      <c r="C306" s="4"/>
      <c r="D306" s="4"/>
      <c r="E306" s="4"/>
      <c r="F306" s="4"/>
      <c r="G306" s="4"/>
      <c r="H306" s="4"/>
      <c r="I306" s="226"/>
      <c r="J306" s="4"/>
      <c r="K306" s="4"/>
      <c r="L306" s="4"/>
      <c r="M306" s="4"/>
      <c r="N306" s="4"/>
      <c r="O306" s="7"/>
      <c r="AQ306" s="181"/>
      <c r="AR306" s="181"/>
      <c r="AS306" s="181"/>
      <c r="AT306" s="181"/>
      <c r="AU306" s="181"/>
      <c r="AV306" s="181"/>
      <c r="AW306" s="181"/>
      <c r="AX306" s="181"/>
      <c r="AY306" s="181"/>
      <c r="AZ306" s="181"/>
      <c r="BA306" s="181"/>
      <c r="BB306" s="181"/>
      <c r="BC306" s="181"/>
      <c r="BD306" s="181"/>
      <c r="BE306" s="181"/>
      <c r="BF306" s="181"/>
      <c r="BG306" s="181"/>
      <c r="BH306" s="181"/>
      <c r="BI306" s="181"/>
      <c r="BJ306" s="181"/>
      <c r="BK306" s="181"/>
      <c r="BL306" s="181"/>
      <c r="BM306" s="181"/>
      <c r="BN306" s="181"/>
      <c r="BO306" s="181"/>
      <c r="BP306" s="181"/>
      <c r="BQ306" s="181"/>
      <c r="BR306" s="181"/>
      <c r="BS306" s="181"/>
      <c r="BT306" s="181"/>
      <c r="BU306" s="181"/>
      <c r="BV306" s="181"/>
      <c r="BW306" s="181"/>
      <c r="BX306" s="181"/>
      <c r="BY306" s="181"/>
      <c r="BZ306" s="181"/>
      <c r="CA306" s="181"/>
      <c r="CB306" s="181"/>
      <c r="CC306" s="181"/>
      <c r="CD306" s="181"/>
    </row>
    <row r="307" spans="3:82" s="5" customFormat="1" ht="15" x14ac:dyDescent="0.2">
      <c r="C307" s="4"/>
      <c r="D307" s="4"/>
      <c r="E307" s="4"/>
      <c r="F307" s="4"/>
      <c r="G307" s="4"/>
      <c r="H307" s="4"/>
      <c r="I307" s="226"/>
      <c r="J307" s="4"/>
      <c r="K307" s="4"/>
      <c r="L307" s="4"/>
      <c r="M307" s="4"/>
      <c r="N307" s="4"/>
      <c r="O307" s="7"/>
      <c r="AQ307" s="181"/>
      <c r="AR307" s="181"/>
      <c r="AS307" s="181"/>
      <c r="AT307" s="181"/>
      <c r="AU307" s="181"/>
      <c r="AV307" s="181"/>
      <c r="AW307" s="181"/>
      <c r="AX307" s="181"/>
      <c r="AY307" s="181"/>
      <c r="AZ307" s="181"/>
      <c r="BA307" s="181"/>
      <c r="BB307" s="181"/>
      <c r="BC307" s="181"/>
      <c r="BD307" s="181"/>
      <c r="BE307" s="181"/>
      <c r="BF307" s="181"/>
      <c r="BG307" s="181"/>
      <c r="BH307" s="181"/>
      <c r="BI307" s="181"/>
      <c r="BJ307" s="181"/>
      <c r="BK307" s="181"/>
      <c r="BL307" s="181"/>
      <c r="BM307" s="181"/>
      <c r="BN307" s="181"/>
      <c r="BO307" s="181"/>
      <c r="BP307" s="181"/>
      <c r="BQ307" s="181"/>
      <c r="BR307" s="181"/>
      <c r="BS307" s="181"/>
      <c r="BT307" s="181"/>
      <c r="BU307" s="181"/>
      <c r="BV307" s="181"/>
      <c r="BW307" s="181"/>
      <c r="BX307" s="181"/>
      <c r="BY307" s="181"/>
      <c r="BZ307" s="181"/>
      <c r="CA307" s="181"/>
      <c r="CB307" s="181"/>
      <c r="CC307" s="181"/>
      <c r="CD307" s="181"/>
    </row>
    <row r="308" spans="3:82" s="5" customFormat="1" ht="15" x14ac:dyDescent="0.2">
      <c r="C308" s="4"/>
      <c r="D308" s="4"/>
      <c r="E308" s="4"/>
      <c r="F308" s="4"/>
      <c r="G308" s="4"/>
      <c r="H308" s="4"/>
      <c r="I308" s="226"/>
      <c r="J308" s="4"/>
      <c r="K308" s="4"/>
      <c r="L308" s="4"/>
      <c r="M308" s="4"/>
      <c r="N308" s="4"/>
      <c r="O308" s="7"/>
      <c r="AQ308" s="181"/>
      <c r="AR308" s="181"/>
      <c r="AS308" s="181"/>
      <c r="AT308" s="181"/>
      <c r="AU308" s="181"/>
      <c r="AV308" s="181"/>
      <c r="AW308" s="181"/>
      <c r="AX308" s="181"/>
      <c r="AY308" s="181"/>
      <c r="AZ308" s="181"/>
      <c r="BA308" s="181"/>
      <c r="BB308" s="181"/>
      <c r="BC308" s="181"/>
      <c r="BD308" s="181"/>
      <c r="BE308" s="181"/>
      <c r="BF308" s="181"/>
      <c r="BG308" s="181"/>
      <c r="BH308" s="181"/>
      <c r="BI308" s="181"/>
      <c r="BJ308" s="181"/>
      <c r="BK308" s="181"/>
      <c r="BL308" s="181"/>
      <c r="BM308" s="181"/>
      <c r="BN308" s="181"/>
      <c r="BO308" s="181"/>
      <c r="BP308" s="181"/>
      <c r="BQ308" s="181"/>
      <c r="BR308" s="181"/>
      <c r="BS308" s="181"/>
      <c r="BT308" s="181"/>
      <c r="BU308" s="181"/>
      <c r="BV308" s="181"/>
      <c r="BW308" s="181"/>
      <c r="BX308" s="181"/>
      <c r="BY308" s="181"/>
      <c r="BZ308" s="181"/>
      <c r="CA308" s="181"/>
      <c r="CB308" s="181"/>
      <c r="CC308" s="181"/>
      <c r="CD308" s="181"/>
    </row>
    <row r="309" spans="3:82" s="5" customFormat="1" ht="15" x14ac:dyDescent="0.2">
      <c r="C309" s="4"/>
      <c r="D309" s="4"/>
      <c r="E309" s="4"/>
      <c r="F309" s="4"/>
      <c r="G309" s="4"/>
      <c r="H309" s="4"/>
      <c r="I309" s="226"/>
      <c r="J309" s="4"/>
      <c r="K309" s="4"/>
      <c r="L309" s="4"/>
      <c r="M309" s="4"/>
      <c r="N309" s="4"/>
      <c r="O309" s="7"/>
      <c r="AQ309" s="181"/>
      <c r="AR309" s="181"/>
      <c r="AS309" s="181"/>
      <c r="AT309" s="181"/>
      <c r="AU309" s="181"/>
      <c r="AV309" s="181"/>
      <c r="AW309" s="181"/>
      <c r="AX309" s="181"/>
      <c r="AY309" s="181"/>
      <c r="AZ309" s="181"/>
      <c r="BA309" s="181"/>
      <c r="BB309" s="181"/>
      <c r="BC309" s="181"/>
      <c r="BD309" s="181"/>
      <c r="BE309" s="181"/>
      <c r="BF309" s="181"/>
      <c r="BG309" s="181"/>
      <c r="BH309" s="181"/>
      <c r="BI309" s="181"/>
      <c r="BJ309" s="181"/>
      <c r="BK309" s="181"/>
      <c r="BL309" s="181"/>
      <c r="BM309" s="181"/>
      <c r="BN309" s="181"/>
      <c r="BO309" s="181"/>
      <c r="BP309" s="181"/>
      <c r="BQ309" s="181"/>
      <c r="BR309" s="181"/>
      <c r="BS309" s="181"/>
      <c r="BT309" s="181"/>
      <c r="BU309" s="181"/>
      <c r="BV309" s="181"/>
      <c r="BW309" s="181"/>
      <c r="BX309" s="181"/>
      <c r="BY309" s="181"/>
      <c r="BZ309" s="181"/>
      <c r="CA309" s="181"/>
      <c r="CB309" s="181"/>
      <c r="CC309" s="181"/>
      <c r="CD309" s="181"/>
    </row>
    <row r="310" spans="3:82" s="5" customFormat="1" ht="15" x14ac:dyDescent="0.2">
      <c r="C310" s="4"/>
      <c r="D310" s="4"/>
      <c r="E310" s="4"/>
      <c r="F310" s="4"/>
      <c r="G310" s="4"/>
      <c r="H310" s="4"/>
      <c r="I310" s="226"/>
      <c r="J310" s="4"/>
      <c r="K310" s="4"/>
      <c r="L310" s="4"/>
      <c r="M310" s="4"/>
      <c r="N310" s="4"/>
      <c r="O310" s="7"/>
      <c r="AQ310" s="181"/>
      <c r="AR310" s="181"/>
      <c r="AS310" s="181"/>
      <c r="AT310" s="181"/>
      <c r="AU310" s="181"/>
      <c r="AV310" s="181"/>
      <c r="AW310" s="181"/>
      <c r="AX310" s="181"/>
      <c r="AY310" s="181"/>
      <c r="AZ310" s="181"/>
      <c r="BA310" s="181"/>
      <c r="BB310" s="181"/>
      <c r="BC310" s="181"/>
      <c r="BD310" s="181"/>
      <c r="BE310" s="181"/>
      <c r="BF310" s="181"/>
      <c r="BG310" s="181"/>
      <c r="BH310" s="181"/>
      <c r="BI310" s="181"/>
      <c r="BJ310" s="181"/>
      <c r="BK310" s="181"/>
      <c r="BL310" s="181"/>
      <c r="BM310" s="181"/>
      <c r="BN310" s="181"/>
      <c r="BO310" s="181"/>
      <c r="BP310" s="181"/>
      <c r="BQ310" s="181"/>
      <c r="BR310" s="181"/>
      <c r="BS310" s="181"/>
      <c r="BT310" s="181"/>
      <c r="BU310" s="181"/>
      <c r="BV310" s="181"/>
      <c r="BW310" s="181"/>
      <c r="BX310" s="181"/>
      <c r="BY310" s="181"/>
      <c r="BZ310" s="181"/>
      <c r="CA310" s="181"/>
      <c r="CB310" s="181"/>
      <c r="CC310" s="181"/>
      <c r="CD310" s="181"/>
    </row>
    <row r="311" spans="3:82" s="5" customFormat="1" ht="15" x14ac:dyDescent="0.2">
      <c r="C311" s="4"/>
      <c r="D311" s="4"/>
      <c r="E311" s="4"/>
      <c r="F311" s="4"/>
      <c r="G311" s="4"/>
      <c r="H311" s="4"/>
      <c r="I311" s="226"/>
      <c r="J311" s="4"/>
      <c r="K311" s="4"/>
      <c r="L311" s="4"/>
      <c r="M311" s="4"/>
      <c r="N311" s="4"/>
      <c r="O311" s="7"/>
      <c r="AQ311" s="181"/>
      <c r="AR311" s="181"/>
      <c r="AS311" s="181"/>
      <c r="AT311" s="181"/>
      <c r="AU311" s="181"/>
      <c r="AV311" s="181"/>
      <c r="AW311" s="181"/>
      <c r="AX311" s="181"/>
      <c r="AY311" s="181"/>
      <c r="AZ311" s="181"/>
      <c r="BA311" s="181"/>
      <c r="BB311" s="181"/>
      <c r="BC311" s="181"/>
      <c r="BD311" s="181"/>
      <c r="BE311" s="181"/>
      <c r="BF311" s="181"/>
      <c r="BG311" s="181"/>
      <c r="BH311" s="181"/>
      <c r="BI311" s="181"/>
      <c r="BJ311" s="181"/>
      <c r="BK311" s="181"/>
      <c r="BL311" s="181"/>
      <c r="BM311" s="181"/>
      <c r="BN311" s="181"/>
      <c r="BO311" s="181"/>
      <c r="BP311" s="181"/>
      <c r="BQ311" s="181"/>
      <c r="BR311" s="181"/>
      <c r="BS311" s="181"/>
      <c r="BT311" s="181"/>
      <c r="BU311" s="181"/>
      <c r="BV311" s="181"/>
      <c r="BW311" s="181"/>
      <c r="BX311" s="181"/>
      <c r="BY311" s="181"/>
      <c r="BZ311" s="181"/>
      <c r="CA311" s="181"/>
      <c r="CB311" s="181"/>
      <c r="CC311" s="181"/>
      <c r="CD311" s="181"/>
    </row>
    <row r="312" spans="3:82" s="5" customFormat="1" ht="15" x14ac:dyDescent="0.2">
      <c r="C312" s="4"/>
      <c r="D312" s="4"/>
      <c r="E312" s="4"/>
      <c r="F312" s="4"/>
      <c r="G312" s="4"/>
      <c r="H312" s="4"/>
      <c r="I312" s="226"/>
      <c r="J312" s="4"/>
      <c r="K312" s="4"/>
      <c r="L312" s="4"/>
      <c r="M312" s="4"/>
      <c r="N312" s="4"/>
      <c r="O312" s="7"/>
      <c r="AQ312" s="181"/>
      <c r="AR312" s="181"/>
      <c r="AS312" s="181"/>
      <c r="AT312" s="181"/>
      <c r="AU312" s="181"/>
      <c r="AV312" s="181"/>
      <c r="AW312" s="181"/>
      <c r="AX312" s="181"/>
      <c r="AY312" s="181"/>
      <c r="AZ312" s="181"/>
      <c r="BA312" s="181"/>
      <c r="BB312" s="181"/>
      <c r="BC312" s="181"/>
      <c r="BD312" s="181"/>
      <c r="BE312" s="181"/>
      <c r="BF312" s="181"/>
      <c r="BG312" s="181"/>
      <c r="BH312" s="181"/>
      <c r="BI312" s="181"/>
      <c r="BJ312" s="181"/>
      <c r="BK312" s="181"/>
      <c r="BL312" s="181"/>
      <c r="BM312" s="181"/>
      <c r="BN312" s="181"/>
      <c r="BO312" s="181"/>
      <c r="BP312" s="181"/>
      <c r="BQ312" s="181"/>
      <c r="BR312" s="181"/>
      <c r="BS312" s="181"/>
      <c r="BT312" s="181"/>
      <c r="BU312" s="181"/>
      <c r="BV312" s="181"/>
      <c r="BW312" s="181"/>
      <c r="BX312" s="181"/>
      <c r="BY312" s="181"/>
      <c r="BZ312" s="181"/>
      <c r="CA312" s="181"/>
      <c r="CB312" s="181"/>
      <c r="CC312" s="181"/>
      <c r="CD312" s="181"/>
    </row>
    <row r="313" spans="3:82" s="5" customFormat="1" ht="15" x14ac:dyDescent="0.2">
      <c r="C313" s="4"/>
      <c r="D313" s="4"/>
      <c r="E313" s="4"/>
      <c r="F313" s="4"/>
      <c r="G313" s="4"/>
      <c r="H313" s="4"/>
      <c r="I313" s="226"/>
      <c r="J313" s="4"/>
      <c r="K313" s="4"/>
      <c r="L313" s="4"/>
      <c r="M313" s="4"/>
      <c r="N313" s="4"/>
      <c r="O313" s="7"/>
      <c r="AQ313" s="181"/>
      <c r="AR313" s="181"/>
      <c r="AS313" s="181"/>
      <c r="AT313" s="181"/>
      <c r="AU313" s="181"/>
      <c r="AV313" s="181"/>
      <c r="AW313" s="181"/>
      <c r="AX313" s="181"/>
      <c r="AY313" s="181"/>
      <c r="AZ313" s="181"/>
      <c r="BA313" s="181"/>
      <c r="BB313" s="181"/>
      <c r="BC313" s="181"/>
      <c r="BD313" s="181"/>
      <c r="BE313" s="181"/>
      <c r="BF313" s="181"/>
      <c r="BG313" s="181"/>
      <c r="BH313" s="181"/>
      <c r="BI313" s="181"/>
      <c r="BJ313" s="181"/>
      <c r="BK313" s="181"/>
      <c r="BL313" s="181"/>
      <c r="BM313" s="181"/>
      <c r="BN313" s="181"/>
      <c r="BO313" s="181"/>
      <c r="BP313" s="181"/>
      <c r="BQ313" s="181"/>
      <c r="BR313" s="181"/>
      <c r="BS313" s="181"/>
      <c r="BT313" s="181"/>
      <c r="BU313" s="181"/>
      <c r="BV313" s="181"/>
      <c r="BW313" s="181"/>
      <c r="BX313" s="181"/>
      <c r="BY313" s="181"/>
      <c r="BZ313" s="181"/>
      <c r="CA313" s="181"/>
      <c r="CB313" s="181"/>
      <c r="CC313" s="181"/>
      <c r="CD313" s="181"/>
    </row>
    <row r="314" spans="3:82" s="5" customFormat="1" ht="15" x14ac:dyDescent="0.2">
      <c r="C314" s="4"/>
      <c r="D314" s="4"/>
      <c r="E314" s="4"/>
      <c r="F314" s="4"/>
      <c r="G314" s="4"/>
      <c r="H314" s="4"/>
      <c r="I314" s="226"/>
      <c r="J314" s="4"/>
      <c r="K314" s="4"/>
      <c r="L314" s="4"/>
      <c r="M314" s="4"/>
      <c r="N314" s="4"/>
      <c r="O314" s="7"/>
      <c r="AQ314" s="181"/>
      <c r="AR314" s="181"/>
      <c r="AS314" s="181"/>
      <c r="AT314" s="181"/>
      <c r="AU314" s="181"/>
      <c r="AV314" s="181"/>
      <c r="AW314" s="181"/>
      <c r="AX314" s="181"/>
      <c r="AY314" s="181"/>
      <c r="AZ314" s="181"/>
      <c r="BA314" s="181"/>
      <c r="BB314" s="181"/>
      <c r="BC314" s="181"/>
      <c r="BD314" s="181"/>
      <c r="BE314" s="181"/>
      <c r="BF314" s="181"/>
      <c r="BG314" s="181"/>
      <c r="BH314" s="181"/>
      <c r="BI314" s="181"/>
      <c r="BJ314" s="181"/>
      <c r="BK314" s="181"/>
      <c r="BL314" s="181"/>
      <c r="BM314" s="181"/>
      <c r="BN314" s="181"/>
      <c r="BO314" s="181"/>
      <c r="BP314" s="181"/>
      <c r="BQ314" s="181"/>
      <c r="BR314" s="181"/>
      <c r="BS314" s="181"/>
      <c r="BT314" s="181"/>
      <c r="BU314" s="181"/>
      <c r="BV314" s="181"/>
      <c r="BW314" s="181"/>
      <c r="BX314" s="181"/>
      <c r="BY314" s="181"/>
      <c r="BZ314" s="181"/>
      <c r="CA314" s="181"/>
      <c r="CB314" s="181"/>
      <c r="CC314" s="181"/>
      <c r="CD314" s="181"/>
    </row>
    <row r="315" spans="3:82" s="5" customFormat="1" ht="15" x14ac:dyDescent="0.2">
      <c r="C315" s="4"/>
      <c r="D315" s="4"/>
      <c r="E315" s="4"/>
      <c r="F315" s="4"/>
      <c r="G315" s="4"/>
      <c r="H315" s="4"/>
      <c r="I315" s="226"/>
      <c r="J315" s="4"/>
      <c r="K315" s="4"/>
      <c r="L315" s="4"/>
      <c r="M315" s="4"/>
      <c r="N315" s="4"/>
      <c r="O315" s="7"/>
      <c r="AQ315" s="181"/>
      <c r="AR315" s="181"/>
      <c r="AS315" s="181"/>
      <c r="AT315" s="181"/>
      <c r="AU315" s="181"/>
      <c r="AV315" s="181"/>
      <c r="AW315" s="181"/>
      <c r="AX315" s="181"/>
      <c r="AY315" s="181"/>
      <c r="AZ315" s="181"/>
      <c r="BA315" s="181"/>
      <c r="BB315" s="181"/>
      <c r="BC315" s="181"/>
      <c r="BD315" s="181"/>
      <c r="BE315" s="181"/>
      <c r="BF315" s="181"/>
      <c r="BG315" s="181"/>
      <c r="BH315" s="181"/>
      <c r="BI315" s="181"/>
      <c r="BJ315" s="181"/>
      <c r="BK315" s="181"/>
      <c r="BL315" s="181"/>
      <c r="BM315" s="181"/>
      <c r="BN315" s="181"/>
      <c r="BO315" s="181"/>
      <c r="BP315" s="181"/>
      <c r="BQ315" s="181"/>
      <c r="BR315" s="181"/>
      <c r="BS315" s="181"/>
      <c r="BT315" s="181"/>
      <c r="BU315" s="181"/>
      <c r="BV315" s="181"/>
      <c r="BW315" s="181"/>
      <c r="BX315" s="181"/>
      <c r="BY315" s="181"/>
      <c r="BZ315" s="181"/>
      <c r="CA315" s="181"/>
      <c r="CB315" s="181"/>
      <c r="CC315" s="181"/>
      <c r="CD315" s="181"/>
    </row>
    <row r="316" spans="3:82" s="5" customFormat="1" ht="15" x14ac:dyDescent="0.2">
      <c r="C316" s="4"/>
      <c r="D316" s="4"/>
      <c r="E316" s="4"/>
      <c r="F316" s="4"/>
      <c r="G316" s="4"/>
      <c r="H316" s="4"/>
      <c r="I316" s="226"/>
      <c r="J316" s="4"/>
      <c r="K316" s="4"/>
      <c r="L316" s="4"/>
      <c r="M316" s="4"/>
      <c r="N316" s="4"/>
      <c r="O316" s="7"/>
      <c r="AQ316" s="181"/>
      <c r="AR316" s="181"/>
      <c r="AS316" s="181"/>
      <c r="AT316" s="181"/>
      <c r="AU316" s="181"/>
      <c r="AV316" s="181"/>
      <c r="AW316" s="181"/>
      <c r="AX316" s="181"/>
      <c r="AY316" s="181"/>
      <c r="AZ316" s="181"/>
      <c r="BA316" s="181"/>
      <c r="BB316" s="181"/>
      <c r="BC316" s="181"/>
      <c r="BD316" s="181"/>
      <c r="BE316" s="181"/>
      <c r="BF316" s="181"/>
      <c r="BG316" s="181"/>
      <c r="BH316" s="181"/>
      <c r="BI316" s="181"/>
      <c r="BJ316" s="181"/>
      <c r="BK316" s="181"/>
      <c r="BL316" s="181"/>
      <c r="BM316" s="181"/>
      <c r="BN316" s="181"/>
      <c r="BO316" s="181"/>
      <c r="BP316" s="181"/>
      <c r="BQ316" s="181"/>
      <c r="BR316" s="181"/>
      <c r="BS316" s="181"/>
      <c r="BT316" s="181"/>
      <c r="BU316" s="181"/>
      <c r="BV316" s="181"/>
      <c r="BW316" s="181"/>
      <c r="BX316" s="181"/>
      <c r="BY316" s="181"/>
      <c r="BZ316" s="181"/>
      <c r="CA316" s="181"/>
      <c r="CB316" s="181"/>
      <c r="CC316" s="181"/>
      <c r="CD316" s="181"/>
    </row>
    <row r="317" spans="3:82" s="5" customFormat="1" ht="15" x14ac:dyDescent="0.2">
      <c r="C317" s="4"/>
      <c r="D317" s="4"/>
      <c r="E317" s="4"/>
      <c r="F317" s="4"/>
      <c r="G317" s="4"/>
      <c r="H317" s="4"/>
      <c r="I317" s="226"/>
      <c r="J317" s="4"/>
      <c r="K317" s="4"/>
      <c r="L317" s="4"/>
      <c r="M317" s="4"/>
      <c r="N317" s="4"/>
      <c r="O317" s="7"/>
      <c r="AQ317" s="181"/>
      <c r="AR317" s="181"/>
      <c r="AS317" s="181"/>
      <c r="AT317" s="181"/>
      <c r="AU317" s="181"/>
      <c r="AV317" s="181"/>
      <c r="AW317" s="181"/>
      <c r="AX317" s="181"/>
      <c r="AY317" s="181"/>
      <c r="AZ317" s="181"/>
      <c r="BA317" s="181"/>
      <c r="BB317" s="181"/>
      <c r="BC317" s="181"/>
      <c r="BD317" s="181"/>
      <c r="BE317" s="181"/>
      <c r="BF317" s="181"/>
      <c r="BG317" s="181"/>
      <c r="BH317" s="181"/>
      <c r="BI317" s="181"/>
      <c r="BJ317" s="181"/>
      <c r="BK317" s="181"/>
      <c r="BL317" s="181"/>
      <c r="BM317" s="181"/>
      <c r="BN317" s="181"/>
      <c r="BO317" s="181"/>
      <c r="BP317" s="181"/>
      <c r="BQ317" s="181"/>
      <c r="BR317" s="181"/>
      <c r="BS317" s="181"/>
      <c r="BT317" s="181"/>
      <c r="BU317" s="181"/>
      <c r="BV317" s="181"/>
      <c r="BW317" s="181"/>
      <c r="BX317" s="181"/>
      <c r="BY317" s="181"/>
      <c r="BZ317" s="181"/>
      <c r="CA317" s="181"/>
      <c r="CB317" s="181"/>
      <c r="CC317" s="181"/>
      <c r="CD317" s="181"/>
    </row>
    <row r="318" spans="3:82" s="5" customFormat="1" ht="15" x14ac:dyDescent="0.2">
      <c r="C318" s="4"/>
      <c r="D318" s="4"/>
      <c r="E318" s="4"/>
      <c r="F318" s="4"/>
      <c r="G318" s="4"/>
      <c r="H318" s="4"/>
      <c r="I318" s="226"/>
      <c r="J318" s="4"/>
      <c r="K318" s="4"/>
      <c r="L318" s="4"/>
      <c r="M318" s="4"/>
      <c r="N318" s="4"/>
      <c r="O318" s="7"/>
      <c r="AQ318" s="181"/>
      <c r="AR318" s="181"/>
      <c r="AS318" s="181"/>
      <c r="AT318" s="181"/>
      <c r="AU318" s="181"/>
      <c r="AV318" s="181"/>
      <c r="AW318" s="181"/>
      <c r="AX318" s="181"/>
      <c r="AY318" s="181"/>
      <c r="AZ318" s="181"/>
      <c r="BA318" s="181"/>
      <c r="BB318" s="181"/>
      <c r="BC318" s="181"/>
      <c r="BD318" s="181"/>
      <c r="BE318" s="181"/>
      <c r="BF318" s="181"/>
      <c r="BG318" s="181"/>
      <c r="BH318" s="181"/>
      <c r="BI318" s="181"/>
      <c r="BJ318" s="181"/>
      <c r="BK318" s="181"/>
      <c r="BL318" s="181"/>
      <c r="BM318" s="181"/>
      <c r="BN318" s="181"/>
      <c r="BO318" s="181"/>
      <c r="BP318" s="181"/>
      <c r="BQ318" s="181"/>
      <c r="BR318" s="181"/>
      <c r="BS318" s="181"/>
      <c r="BT318" s="181"/>
      <c r="BU318" s="181"/>
      <c r="BV318" s="181"/>
      <c r="BW318" s="181"/>
      <c r="BX318" s="181"/>
      <c r="BY318" s="181"/>
      <c r="BZ318" s="181"/>
      <c r="CA318" s="181"/>
      <c r="CB318" s="181"/>
      <c r="CC318" s="181"/>
      <c r="CD318" s="181"/>
    </row>
    <row r="319" spans="3:82" s="5" customFormat="1" ht="15" x14ac:dyDescent="0.2">
      <c r="C319" s="4"/>
      <c r="D319" s="4"/>
      <c r="E319" s="4"/>
      <c r="F319" s="4"/>
      <c r="G319" s="4"/>
      <c r="H319" s="4"/>
      <c r="I319" s="226"/>
      <c r="J319" s="4"/>
      <c r="K319" s="4"/>
      <c r="L319" s="4"/>
      <c r="M319" s="4"/>
      <c r="N319" s="4"/>
      <c r="O319" s="7"/>
      <c r="AQ319" s="181"/>
      <c r="AR319" s="181"/>
      <c r="AS319" s="181"/>
      <c r="AT319" s="181"/>
      <c r="AU319" s="181"/>
      <c r="AV319" s="181"/>
      <c r="AW319" s="181"/>
      <c r="AX319" s="181"/>
      <c r="AY319" s="181"/>
      <c r="AZ319" s="181"/>
      <c r="BA319" s="181"/>
      <c r="BB319" s="181"/>
      <c r="BC319" s="181"/>
      <c r="BD319" s="181"/>
      <c r="BE319" s="181"/>
      <c r="BF319" s="181"/>
      <c r="BG319" s="181"/>
      <c r="BH319" s="181"/>
      <c r="BI319" s="181"/>
      <c r="BJ319" s="181"/>
      <c r="BK319" s="181"/>
      <c r="BL319" s="181"/>
      <c r="BM319" s="181"/>
      <c r="BN319" s="181"/>
      <c r="BO319" s="181"/>
      <c r="BP319" s="181"/>
      <c r="BQ319" s="181"/>
      <c r="BR319" s="181"/>
      <c r="BS319" s="181"/>
      <c r="BT319" s="181"/>
      <c r="BU319" s="181"/>
      <c r="BV319" s="181"/>
      <c r="BW319" s="181"/>
      <c r="BX319" s="181"/>
      <c r="BY319" s="181"/>
      <c r="BZ319" s="181"/>
      <c r="CA319" s="181"/>
      <c r="CB319" s="181"/>
      <c r="CC319" s="181"/>
      <c r="CD319" s="181"/>
    </row>
    <row r="320" spans="3:82" s="5" customFormat="1" ht="15" x14ac:dyDescent="0.2">
      <c r="C320" s="4"/>
      <c r="D320" s="4"/>
      <c r="E320" s="4"/>
      <c r="F320" s="4"/>
      <c r="G320" s="4"/>
      <c r="H320" s="4"/>
      <c r="I320" s="226"/>
      <c r="J320" s="4"/>
      <c r="K320" s="4"/>
      <c r="L320" s="4"/>
      <c r="M320" s="4"/>
      <c r="N320" s="4"/>
      <c r="O320" s="7"/>
      <c r="AQ320" s="181"/>
      <c r="AR320" s="181"/>
      <c r="AS320" s="181"/>
      <c r="AT320" s="181"/>
      <c r="AU320" s="181"/>
      <c r="AV320" s="181"/>
      <c r="AW320" s="181"/>
      <c r="AX320" s="181"/>
      <c r="AY320" s="181"/>
      <c r="AZ320" s="181"/>
      <c r="BA320" s="181"/>
      <c r="BB320" s="181"/>
      <c r="BC320" s="181"/>
      <c r="BD320" s="181"/>
      <c r="BE320" s="181"/>
      <c r="BF320" s="181"/>
      <c r="BG320" s="181"/>
      <c r="BH320" s="181"/>
      <c r="BI320" s="181"/>
      <c r="BJ320" s="181"/>
      <c r="BK320" s="181"/>
      <c r="BL320" s="181"/>
      <c r="BM320" s="181"/>
      <c r="BN320" s="181"/>
      <c r="BO320" s="181"/>
      <c r="BP320" s="181"/>
      <c r="BQ320" s="181"/>
      <c r="BR320" s="181"/>
      <c r="BS320" s="181"/>
      <c r="BT320" s="181"/>
      <c r="BU320" s="181"/>
      <c r="BV320" s="181"/>
      <c r="BW320" s="181"/>
      <c r="BX320" s="181"/>
      <c r="BY320" s="181"/>
      <c r="BZ320" s="181"/>
      <c r="CA320" s="181"/>
      <c r="CB320" s="181"/>
      <c r="CC320" s="181"/>
      <c r="CD320" s="181"/>
    </row>
    <row r="321" spans="3:82" s="5" customFormat="1" ht="15" x14ac:dyDescent="0.2">
      <c r="C321" s="4"/>
      <c r="D321" s="4"/>
      <c r="E321" s="4"/>
      <c r="F321" s="4"/>
      <c r="G321" s="4"/>
      <c r="H321" s="4"/>
      <c r="I321" s="226"/>
      <c r="J321" s="4"/>
      <c r="K321" s="4"/>
      <c r="L321" s="4"/>
      <c r="M321" s="4"/>
      <c r="N321" s="4"/>
      <c r="O321" s="7"/>
      <c r="AQ321" s="181"/>
      <c r="AR321" s="181"/>
      <c r="AS321" s="181"/>
      <c r="AT321" s="181"/>
      <c r="AU321" s="181"/>
      <c r="AV321" s="181"/>
      <c r="AW321" s="181"/>
      <c r="AX321" s="181"/>
      <c r="AY321" s="181"/>
      <c r="AZ321" s="181"/>
      <c r="BA321" s="181"/>
      <c r="BB321" s="181"/>
      <c r="BC321" s="181"/>
      <c r="BD321" s="181"/>
      <c r="BE321" s="181"/>
      <c r="BF321" s="181"/>
      <c r="BG321" s="181"/>
      <c r="BH321" s="181"/>
      <c r="BI321" s="181"/>
      <c r="BJ321" s="181"/>
      <c r="BK321" s="181"/>
      <c r="BL321" s="181"/>
      <c r="BM321" s="181"/>
      <c r="BN321" s="181"/>
      <c r="BO321" s="181"/>
      <c r="BP321" s="181"/>
      <c r="BQ321" s="181"/>
      <c r="BR321" s="181"/>
      <c r="BS321" s="181"/>
      <c r="BT321" s="181"/>
      <c r="BU321" s="181"/>
      <c r="BV321" s="181"/>
      <c r="BW321" s="181"/>
      <c r="BX321" s="181"/>
      <c r="BY321" s="181"/>
      <c r="BZ321" s="181"/>
      <c r="CA321" s="181"/>
      <c r="CB321" s="181"/>
      <c r="CC321" s="181"/>
      <c r="CD321" s="181"/>
    </row>
    <row r="322" spans="3:82" s="5" customFormat="1" ht="15" x14ac:dyDescent="0.2">
      <c r="C322" s="4"/>
      <c r="D322" s="4"/>
      <c r="E322" s="4"/>
      <c r="F322" s="4"/>
      <c r="G322" s="4"/>
      <c r="H322" s="4"/>
      <c r="I322" s="226"/>
      <c r="J322" s="4"/>
      <c r="K322" s="4"/>
      <c r="L322" s="4"/>
      <c r="M322" s="4"/>
      <c r="N322" s="4"/>
      <c r="O322" s="7"/>
      <c r="AQ322" s="181"/>
      <c r="AR322" s="181"/>
      <c r="AS322" s="181"/>
      <c r="AT322" s="181"/>
      <c r="AU322" s="181"/>
      <c r="AV322" s="181"/>
      <c r="AW322" s="181"/>
      <c r="AX322" s="181"/>
      <c r="AY322" s="181"/>
      <c r="AZ322" s="181"/>
      <c r="BA322" s="181"/>
      <c r="BB322" s="181"/>
      <c r="BC322" s="181"/>
      <c r="BD322" s="181"/>
      <c r="BE322" s="181"/>
      <c r="BF322" s="181"/>
      <c r="BG322" s="181"/>
      <c r="BH322" s="181"/>
      <c r="BI322" s="181"/>
      <c r="BJ322" s="181"/>
      <c r="BK322" s="181"/>
      <c r="BL322" s="181"/>
      <c r="BM322" s="181"/>
      <c r="BN322" s="181"/>
      <c r="BO322" s="181"/>
      <c r="BP322" s="181"/>
      <c r="BQ322" s="181"/>
      <c r="BR322" s="181"/>
      <c r="BS322" s="181"/>
      <c r="BT322" s="181"/>
      <c r="BU322" s="181"/>
      <c r="BV322" s="181"/>
      <c r="BW322" s="181"/>
      <c r="BX322" s="181"/>
      <c r="BY322" s="181"/>
      <c r="BZ322" s="181"/>
      <c r="CA322" s="181"/>
      <c r="CB322" s="181"/>
      <c r="CC322" s="181"/>
      <c r="CD322" s="181"/>
    </row>
    <row r="323" spans="3:82" s="5" customFormat="1" ht="15" x14ac:dyDescent="0.2">
      <c r="C323" s="4"/>
      <c r="D323" s="4"/>
      <c r="E323" s="4"/>
      <c r="F323" s="4"/>
      <c r="G323" s="4"/>
      <c r="H323" s="4"/>
      <c r="I323" s="226"/>
      <c r="J323" s="4"/>
      <c r="K323" s="4"/>
      <c r="L323" s="4"/>
      <c r="M323" s="4"/>
      <c r="N323" s="4"/>
      <c r="O323" s="7"/>
      <c r="AQ323" s="181"/>
      <c r="AR323" s="181"/>
      <c r="AS323" s="181"/>
      <c r="AT323" s="181"/>
      <c r="AU323" s="181"/>
      <c r="AV323" s="181"/>
      <c r="AW323" s="181"/>
      <c r="AX323" s="181"/>
      <c r="AY323" s="181"/>
      <c r="AZ323" s="181"/>
      <c r="BA323" s="181"/>
      <c r="BB323" s="181"/>
      <c r="BC323" s="181"/>
      <c r="BD323" s="181"/>
      <c r="BE323" s="181"/>
      <c r="BF323" s="181"/>
      <c r="BG323" s="181"/>
      <c r="BH323" s="181"/>
      <c r="BI323" s="181"/>
      <c r="BJ323" s="181"/>
      <c r="BK323" s="181"/>
      <c r="BL323" s="181"/>
      <c r="BM323" s="181"/>
      <c r="BN323" s="181"/>
      <c r="BO323" s="181"/>
      <c r="BP323" s="181"/>
      <c r="BQ323" s="181"/>
      <c r="BR323" s="181"/>
      <c r="BS323" s="181"/>
      <c r="BT323" s="181"/>
      <c r="BU323" s="181"/>
      <c r="BV323" s="181"/>
      <c r="BW323" s="181"/>
      <c r="BX323" s="181"/>
      <c r="BY323" s="181"/>
      <c r="BZ323" s="181"/>
      <c r="CA323" s="181"/>
      <c r="CB323" s="181"/>
      <c r="CC323" s="181"/>
      <c r="CD323" s="181"/>
    </row>
    <row r="324" spans="3:82" s="5" customFormat="1" ht="15" x14ac:dyDescent="0.2">
      <c r="C324" s="4"/>
      <c r="D324" s="4"/>
      <c r="E324" s="4"/>
      <c r="F324" s="4"/>
      <c r="G324" s="4"/>
      <c r="H324" s="4"/>
      <c r="I324" s="226"/>
      <c r="J324" s="4"/>
      <c r="K324" s="4"/>
      <c r="L324" s="4"/>
      <c r="M324" s="4"/>
      <c r="N324" s="4"/>
      <c r="O324" s="7"/>
      <c r="AQ324" s="181"/>
      <c r="AR324" s="181"/>
      <c r="AS324" s="181"/>
      <c r="AT324" s="181"/>
      <c r="AU324" s="181"/>
      <c r="AV324" s="181"/>
      <c r="AW324" s="181"/>
      <c r="AX324" s="181"/>
      <c r="AY324" s="181"/>
      <c r="AZ324" s="181"/>
      <c r="BA324" s="181"/>
      <c r="BB324" s="181"/>
      <c r="BC324" s="181"/>
      <c r="BD324" s="181"/>
      <c r="BE324" s="181"/>
      <c r="BF324" s="181"/>
      <c r="BG324" s="181"/>
      <c r="BH324" s="181"/>
      <c r="BI324" s="181"/>
      <c r="BJ324" s="181"/>
      <c r="BK324" s="181"/>
      <c r="BL324" s="181"/>
      <c r="BM324" s="181"/>
      <c r="BN324" s="181"/>
      <c r="BO324" s="181"/>
      <c r="BP324" s="181"/>
      <c r="BQ324" s="181"/>
      <c r="BR324" s="181"/>
      <c r="BS324" s="181"/>
      <c r="BT324" s="181"/>
      <c r="BU324" s="181"/>
      <c r="BV324" s="181"/>
      <c r="BW324" s="181"/>
      <c r="BX324" s="181"/>
      <c r="BY324" s="181"/>
      <c r="BZ324" s="181"/>
      <c r="CA324" s="181"/>
      <c r="CB324" s="181"/>
      <c r="CC324" s="181"/>
      <c r="CD324" s="181"/>
    </row>
    <row r="325" spans="3:82" s="5" customFormat="1" ht="15" x14ac:dyDescent="0.2">
      <c r="C325" s="4"/>
      <c r="D325" s="4"/>
      <c r="E325" s="4"/>
      <c r="F325" s="4"/>
      <c r="G325" s="4"/>
      <c r="H325" s="4"/>
      <c r="I325" s="226"/>
      <c r="J325" s="4"/>
      <c r="K325" s="4"/>
      <c r="L325" s="4"/>
      <c r="M325" s="4"/>
      <c r="N325" s="4"/>
      <c r="O325" s="7"/>
      <c r="AQ325" s="181"/>
      <c r="AR325" s="181"/>
      <c r="AS325" s="181"/>
      <c r="AT325" s="181"/>
      <c r="AU325" s="181"/>
      <c r="AV325" s="181"/>
      <c r="AW325" s="181"/>
      <c r="AX325" s="181"/>
      <c r="AY325" s="181"/>
      <c r="AZ325" s="181"/>
      <c r="BA325" s="181"/>
      <c r="BB325" s="181"/>
      <c r="BC325" s="181"/>
      <c r="BD325" s="181"/>
      <c r="BE325" s="181"/>
      <c r="BF325" s="181"/>
      <c r="BG325" s="181"/>
      <c r="BH325" s="181"/>
      <c r="BI325" s="181"/>
      <c r="BJ325" s="181"/>
      <c r="BK325" s="181"/>
      <c r="BL325" s="181"/>
      <c r="BM325" s="181"/>
      <c r="BN325" s="181"/>
      <c r="BO325" s="181"/>
      <c r="BP325" s="181"/>
      <c r="BQ325" s="181"/>
      <c r="BR325" s="181"/>
      <c r="BS325" s="181"/>
      <c r="BT325" s="181"/>
      <c r="BU325" s="181"/>
      <c r="BV325" s="181"/>
      <c r="BW325" s="181"/>
      <c r="BX325" s="181"/>
      <c r="BY325" s="181"/>
      <c r="BZ325" s="181"/>
      <c r="CA325" s="181"/>
      <c r="CB325" s="181"/>
      <c r="CC325" s="181"/>
      <c r="CD325" s="181"/>
    </row>
    <row r="326" spans="3:82" s="5" customFormat="1" ht="15" x14ac:dyDescent="0.2">
      <c r="C326" s="4"/>
      <c r="D326" s="4"/>
      <c r="E326" s="4"/>
      <c r="F326" s="4"/>
      <c r="G326" s="4"/>
      <c r="H326" s="4"/>
      <c r="I326" s="226"/>
      <c r="J326" s="4"/>
      <c r="K326" s="4"/>
      <c r="L326" s="4"/>
      <c r="M326" s="4"/>
      <c r="N326" s="4"/>
      <c r="O326" s="7"/>
      <c r="AQ326" s="181"/>
      <c r="AR326" s="181"/>
      <c r="AS326" s="181"/>
      <c r="AT326" s="181"/>
      <c r="AU326" s="181"/>
      <c r="AV326" s="181"/>
      <c r="AW326" s="181"/>
      <c r="AX326" s="181"/>
      <c r="AY326" s="181"/>
      <c r="AZ326" s="181"/>
      <c r="BA326" s="181"/>
      <c r="BB326" s="181"/>
      <c r="BC326" s="181"/>
      <c r="BD326" s="181"/>
      <c r="BE326" s="181"/>
      <c r="BF326" s="181"/>
      <c r="BG326" s="181"/>
      <c r="BH326" s="181"/>
      <c r="BI326" s="181"/>
      <c r="BJ326" s="181"/>
      <c r="BK326" s="181"/>
      <c r="BL326" s="181"/>
      <c r="BM326" s="181"/>
      <c r="BN326" s="181"/>
      <c r="BO326" s="181"/>
      <c r="BP326" s="181"/>
      <c r="BQ326" s="181"/>
      <c r="BR326" s="181"/>
      <c r="BS326" s="181"/>
      <c r="BT326" s="181"/>
      <c r="BU326" s="181"/>
      <c r="BV326" s="181"/>
      <c r="BW326" s="181"/>
      <c r="BX326" s="181"/>
      <c r="BY326" s="181"/>
      <c r="BZ326" s="181"/>
      <c r="CA326" s="181"/>
      <c r="CB326" s="181"/>
      <c r="CC326" s="181"/>
      <c r="CD326" s="181"/>
    </row>
    <row r="327" spans="3:82" s="5" customFormat="1" ht="15" x14ac:dyDescent="0.2">
      <c r="C327" s="4"/>
      <c r="D327" s="4"/>
      <c r="E327" s="4"/>
      <c r="F327" s="4"/>
      <c r="G327" s="4"/>
      <c r="H327" s="4"/>
      <c r="I327" s="226"/>
      <c r="J327" s="4"/>
      <c r="K327" s="4"/>
      <c r="L327" s="4"/>
      <c r="M327" s="4"/>
      <c r="N327" s="4"/>
      <c r="O327" s="7"/>
      <c r="AQ327" s="181"/>
      <c r="AR327" s="181"/>
      <c r="AS327" s="181"/>
      <c r="AT327" s="181"/>
      <c r="AU327" s="181"/>
      <c r="AV327" s="181"/>
      <c r="AW327" s="181"/>
      <c r="AX327" s="181"/>
      <c r="AY327" s="181"/>
      <c r="AZ327" s="181"/>
      <c r="BA327" s="181"/>
      <c r="BB327" s="181"/>
      <c r="BC327" s="181"/>
      <c r="BD327" s="181"/>
      <c r="BE327" s="181"/>
      <c r="BF327" s="181"/>
      <c r="BG327" s="181"/>
      <c r="BH327" s="181"/>
      <c r="BI327" s="181"/>
      <c r="BJ327" s="181"/>
      <c r="BK327" s="181"/>
      <c r="BL327" s="181"/>
      <c r="BM327" s="181"/>
      <c r="BN327" s="181"/>
      <c r="BO327" s="181"/>
      <c r="BP327" s="181"/>
      <c r="BQ327" s="181"/>
      <c r="BR327" s="181"/>
      <c r="BS327" s="181"/>
      <c r="BT327" s="181"/>
      <c r="BU327" s="181"/>
      <c r="BV327" s="181"/>
      <c r="BW327" s="181"/>
      <c r="BX327" s="181"/>
      <c r="BY327" s="181"/>
      <c r="BZ327" s="181"/>
      <c r="CA327" s="181"/>
      <c r="CB327" s="181"/>
      <c r="CC327" s="181"/>
      <c r="CD327" s="181"/>
    </row>
    <row r="328" spans="3:82" s="5" customFormat="1" ht="15" x14ac:dyDescent="0.2">
      <c r="C328" s="4"/>
      <c r="D328" s="4"/>
      <c r="E328" s="4"/>
      <c r="F328" s="4"/>
      <c r="G328" s="4"/>
      <c r="H328" s="4"/>
      <c r="I328" s="226"/>
      <c r="J328" s="4"/>
      <c r="K328" s="4"/>
      <c r="L328" s="4"/>
      <c r="M328" s="4"/>
      <c r="N328" s="4"/>
      <c r="O328" s="7"/>
      <c r="AQ328" s="181"/>
      <c r="AR328" s="181"/>
      <c r="AS328" s="181"/>
      <c r="AT328" s="181"/>
      <c r="AU328" s="181"/>
      <c r="AV328" s="181"/>
      <c r="AW328" s="181"/>
      <c r="AX328" s="181"/>
      <c r="AY328" s="181"/>
      <c r="AZ328" s="181"/>
      <c r="BA328" s="181"/>
      <c r="BB328" s="181"/>
      <c r="BC328" s="181"/>
      <c r="BD328" s="181"/>
      <c r="BE328" s="181"/>
      <c r="BF328" s="181"/>
      <c r="BG328" s="181"/>
      <c r="BH328" s="181"/>
      <c r="BI328" s="181"/>
      <c r="BJ328" s="181"/>
      <c r="BK328" s="181"/>
      <c r="BL328" s="181"/>
      <c r="BM328" s="181"/>
      <c r="BN328" s="181"/>
      <c r="BO328" s="181"/>
      <c r="BP328" s="181"/>
      <c r="BQ328" s="181"/>
      <c r="BR328" s="181"/>
      <c r="BS328" s="181"/>
      <c r="BT328" s="181"/>
      <c r="BU328" s="181"/>
      <c r="BV328" s="181"/>
      <c r="BW328" s="181"/>
      <c r="BX328" s="181"/>
      <c r="BY328" s="181"/>
      <c r="BZ328" s="181"/>
      <c r="CA328" s="181"/>
      <c r="CB328" s="181"/>
      <c r="CC328" s="181"/>
      <c r="CD328" s="181"/>
    </row>
    <row r="329" spans="3:82" s="5" customFormat="1" ht="15" x14ac:dyDescent="0.2">
      <c r="C329" s="4"/>
      <c r="D329" s="4"/>
      <c r="E329" s="4"/>
      <c r="F329" s="4"/>
      <c r="G329" s="4"/>
      <c r="H329" s="4"/>
      <c r="I329" s="226"/>
      <c r="J329" s="4"/>
      <c r="K329" s="4"/>
      <c r="L329" s="4"/>
      <c r="M329" s="4"/>
      <c r="N329" s="4"/>
      <c r="O329" s="7"/>
      <c r="AQ329" s="181"/>
      <c r="AR329" s="181"/>
      <c r="AS329" s="181"/>
      <c r="AT329" s="181"/>
      <c r="AU329" s="181"/>
      <c r="AV329" s="181"/>
      <c r="AW329" s="181"/>
      <c r="AX329" s="181"/>
      <c r="AY329" s="181"/>
      <c r="AZ329" s="181"/>
      <c r="BA329" s="181"/>
      <c r="BB329" s="181"/>
      <c r="BC329" s="181"/>
      <c r="BD329" s="181"/>
      <c r="BE329" s="181"/>
      <c r="BF329" s="181"/>
      <c r="BG329" s="181"/>
      <c r="BH329" s="181"/>
      <c r="BI329" s="181"/>
      <c r="BJ329" s="181"/>
      <c r="BK329" s="181"/>
      <c r="BL329" s="181"/>
      <c r="BM329" s="181"/>
      <c r="BN329" s="181"/>
      <c r="BO329" s="181"/>
      <c r="BP329" s="181"/>
      <c r="BQ329" s="181"/>
      <c r="BR329" s="181"/>
      <c r="BS329" s="181"/>
      <c r="BT329" s="181"/>
      <c r="BU329" s="181"/>
      <c r="BV329" s="181"/>
      <c r="BW329" s="181"/>
      <c r="BX329" s="181"/>
      <c r="BY329" s="181"/>
      <c r="BZ329" s="181"/>
      <c r="CA329" s="181"/>
      <c r="CB329" s="181"/>
      <c r="CC329" s="181"/>
      <c r="CD329" s="181"/>
    </row>
    <row r="330" spans="3:82" s="5" customFormat="1" ht="15" x14ac:dyDescent="0.2">
      <c r="C330" s="4"/>
      <c r="D330" s="4"/>
      <c r="E330" s="4"/>
      <c r="F330" s="4"/>
      <c r="G330" s="4"/>
      <c r="H330" s="4"/>
      <c r="I330" s="226"/>
      <c r="J330" s="4"/>
      <c r="K330" s="4"/>
      <c r="L330" s="4"/>
      <c r="M330" s="4"/>
      <c r="N330" s="4"/>
      <c r="O330" s="7"/>
      <c r="AQ330" s="181"/>
      <c r="AR330" s="181"/>
      <c r="AS330" s="181"/>
      <c r="AT330" s="181"/>
      <c r="AU330" s="181"/>
      <c r="AV330" s="181"/>
      <c r="AW330" s="181"/>
      <c r="AX330" s="181"/>
      <c r="AY330" s="181"/>
      <c r="AZ330" s="181"/>
      <c r="BA330" s="181"/>
      <c r="BB330" s="181"/>
      <c r="BC330" s="181"/>
      <c r="BD330" s="181"/>
      <c r="BE330" s="181"/>
      <c r="BF330" s="181"/>
      <c r="BG330" s="181"/>
      <c r="BH330" s="181"/>
      <c r="BI330" s="181"/>
      <c r="BJ330" s="181"/>
      <c r="BK330" s="181"/>
      <c r="BL330" s="181"/>
      <c r="BM330" s="181"/>
      <c r="BN330" s="181"/>
      <c r="BO330" s="181"/>
      <c r="BP330" s="181"/>
      <c r="BQ330" s="181"/>
      <c r="BR330" s="181"/>
      <c r="BS330" s="181"/>
      <c r="BT330" s="181"/>
      <c r="BU330" s="181"/>
      <c r="BV330" s="181"/>
      <c r="BW330" s="181"/>
      <c r="BX330" s="181"/>
      <c r="BY330" s="181"/>
      <c r="BZ330" s="181"/>
      <c r="CA330" s="181"/>
      <c r="CB330" s="181"/>
      <c r="CC330" s="181"/>
      <c r="CD330" s="181"/>
    </row>
    <row r="331" spans="3:82" s="5" customFormat="1" ht="15" x14ac:dyDescent="0.2">
      <c r="C331" s="4"/>
      <c r="D331" s="4"/>
      <c r="E331" s="4"/>
      <c r="F331" s="4"/>
      <c r="G331" s="4"/>
      <c r="H331" s="4"/>
      <c r="I331" s="226"/>
      <c r="J331" s="4"/>
      <c r="K331" s="4"/>
      <c r="L331" s="4"/>
      <c r="M331" s="4"/>
      <c r="N331" s="4"/>
      <c r="O331" s="7"/>
      <c r="AQ331" s="181"/>
      <c r="AR331" s="181"/>
      <c r="AS331" s="181"/>
      <c r="AT331" s="181"/>
      <c r="AU331" s="181"/>
      <c r="AV331" s="181"/>
      <c r="AW331" s="181"/>
      <c r="AX331" s="181"/>
      <c r="AY331" s="181"/>
      <c r="AZ331" s="181"/>
      <c r="BA331" s="181"/>
      <c r="BB331" s="181"/>
      <c r="BC331" s="181"/>
      <c r="BD331" s="181"/>
      <c r="BE331" s="181"/>
      <c r="BF331" s="181"/>
      <c r="BG331" s="181"/>
      <c r="BH331" s="181"/>
      <c r="BI331" s="181"/>
      <c r="BJ331" s="181"/>
      <c r="BK331" s="181"/>
      <c r="BL331" s="181"/>
      <c r="BM331" s="181"/>
      <c r="BN331" s="181"/>
      <c r="BO331" s="181"/>
      <c r="BP331" s="181"/>
      <c r="BQ331" s="181"/>
      <c r="BR331" s="181"/>
      <c r="BS331" s="181"/>
      <c r="BT331" s="181"/>
      <c r="BU331" s="181"/>
      <c r="BV331" s="181"/>
      <c r="BW331" s="181"/>
      <c r="BX331" s="181"/>
      <c r="BY331" s="181"/>
      <c r="BZ331" s="181"/>
      <c r="CA331" s="181"/>
      <c r="CB331" s="181"/>
      <c r="CC331" s="181"/>
      <c r="CD331" s="181"/>
    </row>
    <row r="332" spans="3:82" s="5" customFormat="1" ht="15" x14ac:dyDescent="0.2">
      <c r="C332" s="4"/>
      <c r="D332" s="4"/>
      <c r="E332" s="4"/>
      <c r="F332" s="4"/>
      <c r="G332" s="4"/>
      <c r="H332" s="4"/>
      <c r="I332" s="226"/>
      <c r="J332" s="4"/>
      <c r="K332" s="4"/>
      <c r="L332" s="4"/>
      <c r="M332" s="4"/>
      <c r="N332" s="4"/>
      <c r="O332" s="7"/>
      <c r="AQ332" s="181"/>
      <c r="AR332" s="181"/>
      <c r="AS332" s="181"/>
      <c r="AT332" s="181"/>
      <c r="AU332" s="181"/>
      <c r="AV332" s="181"/>
      <c r="AW332" s="181"/>
      <c r="AX332" s="181"/>
      <c r="AY332" s="181"/>
      <c r="AZ332" s="181"/>
      <c r="BA332" s="181"/>
      <c r="BB332" s="181"/>
      <c r="BC332" s="181"/>
      <c r="BD332" s="181"/>
      <c r="BE332" s="181"/>
      <c r="BF332" s="181"/>
      <c r="BG332" s="181"/>
      <c r="BH332" s="181"/>
      <c r="BI332" s="181"/>
      <c r="BJ332" s="181"/>
      <c r="BK332" s="181"/>
      <c r="BL332" s="181"/>
      <c r="BM332" s="181"/>
      <c r="BN332" s="181"/>
      <c r="BO332" s="181"/>
      <c r="BP332" s="181"/>
      <c r="BQ332" s="181"/>
      <c r="BR332" s="181"/>
      <c r="BS332" s="181"/>
      <c r="BT332" s="181"/>
      <c r="BU332" s="181"/>
      <c r="BV332" s="181"/>
      <c r="BW332" s="181"/>
      <c r="BX332" s="181"/>
      <c r="BY332" s="181"/>
      <c r="BZ332" s="181"/>
      <c r="CA332" s="181"/>
      <c r="CB332" s="181"/>
      <c r="CC332" s="181"/>
      <c r="CD332" s="181"/>
    </row>
    <row r="333" spans="3:82" s="5" customFormat="1" ht="15" x14ac:dyDescent="0.2">
      <c r="C333" s="4"/>
      <c r="D333" s="4"/>
      <c r="E333" s="4"/>
      <c r="F333" s="4"/>
      <c r="G333" s="4"/>
      <c r="H333" s="4"/>
      <c r="I333" s="226"/>
      <c r="J333" s="4"/>
      <c r="K333" s="4"/>
      <c r="L333" s="4"/>
      <c r="M333" s="4"/>
      <c r="N333" s="4"/>
      <c r="O333" s="7"/>
      <c r="AQ333" s="181"/>
      <c r="AR333" s="181"/>
      <c r="AS333" s="181"/>
      <c r="AT333" s="181"/>
      <c r="AU333" s="181"/>
      <c r="AV333" s="181"/>
      <c r="AW333" s="181"/>
      <c r="AX333" s="181"/>
      <c r="AY333" s="181"/>
      <c r="AZ333" s="181"/>
      <c r="BA333" s="181"/>
      <c r="BB333" s="181"/>
      <c r="BC333" s="181"/>
      <c r="BD333" s="181"/>
      <c r="BE333" s="181"/>
      <c r="BF333" s="181"/>
      <c r="BG333" s="181"/>
      <c r="BH333" s="181"/>
      <c r="BI333" s="181"/>
      <c r="BJ333" s="181"/>
      <c r="BK333" s="181"/>
      <c r="BL333" s="181"/>
      <c r="BM333" s="181"/>
      <c r="BN333" s="181"/>
      <c r="BO333" s="181"/>
      <c r="BP333" s="181"/>
      <c r="BQ333" s="181"/>
      <c r="BR333" s="181"/>
      <c r="BS333" s="181"/>
      <c r="BT333" s="181"/>
      <c r="BU333" s="181"/>
      <c r="BV333" s="181"/>
      <c r="BW333" s="181"/>
      <c r="BX333" s="181"/>
      <c r="BY333" s="181"/>
      <c r="BZ333" s="181"/>
      <c r="CA333" s="181"/>
      <c r="CB333" s="181"/>
      <c r="CC333" s="181"/>
      <c r="CD333" s="181"/>
    </row>
    <row r="334" spans="3:82" s="5" customFormat="1" ht="15" x14ac:dyDescent="0.2">
      <c r="C334" s="4"/>
      <c r="D334" s="4"/>
      <c r="E334" s="4"/>
      <c r="F334" s="4"/>
      <c r="G334" s="4"/>
      <c r="H334" s="4"/>
      <c r="I334" s="226"/>
      <c r="J334" s="4"/>
      <c r="K334" s="4"/>
      <c r="L334" s="4"/>
      <c r="M334" s="4"/>
      <c r="N334" s="4"/>
      <c r="O334" s="7"/>
      <c r="AQ334" s="181"/>
      <c r="AR334" s="181"/>
      <c r="AS334" s="181"/>
      <c r="AT334" s="181"/>
      <c r="AU334" s="181"/>
      <c r="AV334" s="181"/>
      <c r="AW334" s="181"/>
      <c r="AX334" s="181"/>
      <c r="AY334" s="181"/>
      <c r="AZ334" s="181"/>
      <c r="BA334" s="181"/>
      <c r="BB334" s="181"/>
      <c r="BC334" s="181"/>
      <c r="BD334" s="181"/>
      <c r="BE334" s="181"/>
      <c r="BF334" s="181"/>
      <c r="BG334" s="181"/>
      <c r="BH334" s="181"/>
      <c r="BI334" s="181"/>
      <c r="BJ334" s="181"/>
      <c r="BK334" s="181"/>
      <c r="BL334" s="181"/>
      <c r="BM334" s="181"/>
      <c r="BN334" s="181"/>
      <c r="BO334" s="181"/>
      <c r="BP334" s="181"/>
      <c r="BQ334" s="181"/>
      <c r="BR334" s="181"/>
      <c r="BS334" s="181"/>
      <c r="BT334" s="181"/>
      <c r="BU334" s="181"/>
      <c r="BV334" s="181"/>
      <c r="BW334" s="181"/>
      <c r="BX334" s="181"/>
      <c r="BY334" s="181"/>
      <c r="BZ334" s="181"/>
      <c r="CA334" s="181"/>
      <c r="CB334" s="181"/>
      <c r="CC334" s="181"/>
      <c r="CD334" s="181"/>
    </row>
    <row r="335" spans="3:82" s="5" customFormat="1" ht="15" x14ac:dyDescent="0.2">
      <c r="C335" s="4"/>
      <c r="D335" s="4"/>
      <c r="E335" s="4"/>
      <c r="F335" s="4"/>
      <c r="G335" s="4"/>
      <c r="H335" s="4"/>
      <c r="I335" s="226"/>
      <c r="J335" s="4"/>
      <c r="K335" s="4"/>
      <c r="L335" s="4"/>
      <c r="M335" s="4"/>
      <c r="N335" s="4"/>
      <c r="O335" s="7"/>
      <c r="AQ335" s="181"/>
      <c r="AR335" s="181"/>
      <c r="AS335" s="181"/>
      <c r="AT335" s="181"/>
      <c r="AU335" s="181"/>
      <c r="AV335" s="181"/>
      <c r="AW335" s="181"/>
      <c r="AX335" s="181"/>
      <c r="AY335" s="181"/>
      <c r="AZ335" s="181"/>
      <c r="BA335" s="181"/>
      <c r="BB335" s="181"/>
      <c r="BC335" s="181"/>
      <c r="BD335" s="181"/>
      <c r="BE335" s="181"/>
      <c r="BF335" s="181"/>
      <c r="BG335" s="181"/>
      <c r="BH335" s="181"/>
      <c r="BI335" s="181"/>
      <c r="BJ335" s="181"/>
      <c r="BK335" s="181"/>
      <c r="BL335" s="181"/>
      <c r="BM335" s="181"/>
      <c r="BN335" s="181"/>
      <c r="BO335" s="181"/>
      <c r="BP335" s="181"/>
      <c r="BQ335" s="181"/>
      <c r="BR335" s="181"/>
      <c r="BS335" s="181"/>
      <c r="BT335" s="181"/>
      <c r="BU335" s="181"/>
      <c r="BV335" s="181"/>
      <c r="BW335" s="181"/>
      <c r="BX335" s="181"/>
      <c r="BY335" s="181"/>
      <c r="BZ335" s="181"/>
      <c r="CA335" s="181"/>
      <c r="CB335" s="181"/>
      <c r="CC335" s="181"/>
      <c r="CD335" s="181"/>
    </row>
    <row r="336" spans="3:82" s="5" customFormat="1" ht="15" x14ac:dyDescent="0.2">
      <c r="C336" s="4"/>
      <c r="D336" s="4"/>
      <c r="E336" s="4"/>
      <c r="F336" s="4"/>
      <c r="G336" s="4"/>
      <c r="H336" s="4"/>
      <c r="I336" s="226"/>
      <c r="J336" s="4"/>
      <c r="K336" s="4"/>
      <c r="L336" s="4"/>
      <c r="M336" s="4"/>
      <c r="N336" s="4"/>
      <c r="O336" s="7"/>
      <c r="AQ336" s="181"/>
      <c r="AR336" s="181"/>
      <c r="AS336" s="181"/>
      <c r="AT336" s="181"/>
      <c r="AU336" s="181"/>
      <c r="AV336" s="181"/>
      <c r="AW336" s="181"/>
      <c r="AX336" s="181"/>
      <c r="AY336" s="181"/>
      <c r="AZ336" s="181"/>
      <c r="BA336" s="181"/>
      <c r="BB336" s="181"/>
      <c r="BC336" s="181"/>
      <c r="BD336" s="181"/>
      <c r="BE336" s="181"/>
      <c r="BF336" s="181"/>
      <c r="BG336" s="181"/>
      <c r="BH336" s="181"/>
      <c r="BI336" s="181"/>
      <c r="BJ336" s="181"/>
      <c r="BK336" s="181"/>
      <c r="BL336" s="181"/>
      <c r="BM336" s="181"/>
      <c r="BN336" s="181"/>
      <c r="BO336" s="181"/>
      <c r="BP336" s="181"/>
      <c r="BQ336" s="181"/>
      <c r="BR336" s="181"/>
      <c r="BS336" s="181"/>
      <c r="BT336" s="181"/>
      <c r="BU336" s="181"/>
      <c r="BV336" s="181"/>
      <c r="BW336" s="181"/>
      <c r="BX336" s="181"/>
      <c r="BY336" s="181"/>
      <c r="BZ336" s="181"/>
      <c r="CA336" s="181"/>
      <c r="CB336" s="181"/>
      <c r="CC336" s="181"/>
      <c r="CD336" s="181"/>
    </row>
    <row r="337" spans="3:82" s="5" customFormat="1" ht="15" x14ac:dyDescent="0.2">
      <c r="C337" s="4"/>
      <c r="D337" s="4"/>
      <c r="E337" s="4"/>
      <c r="F337" s="4"/>
      <c r="G337" s="4"/>
      <c r="H337" s="4"/>
      <c r="I337" s="226"/>
      <c r="J337" s="4"/>
      <c r="K337" s="4"/>
      <c r="L337" s="4"/>
      <c r="M337" s="4"/>
      <c r="N337" s="4"/>
      <c r="O337" s="7"/>
      <c r="AQ337" s="181"/>
      <c r="AR337" s="181"/>
      <c r="AS337" s="181"/>
      <c r="AT337" s="181"/>
      <c r="AU337" s="181"/>
      <c r="AV337" s="181"/>
      <c r="AW337" s="181"/>
      <c r="AX337" s="181"/>
      <c r="AY337" s="181"/>
      <c r="AZ337" s="181"/>
      <c r="BA337" s="181"/>
      <c r="BB337" s="181"/>
      <c r="BC337" s="181"/>
      <c r="BD337" s="181"/>
      <c r="BE337" s="181"/>
      <c r="BF337" s="181"/>
      <c r="BG337" s="181"/>
      <c r="BH337" s="181"/>
      <c r="BI337" s="181"/>
      <c r="BJ337" s="181"/>
      <c r="BK337" s="181"/>
      <c r="BL337" s="181"/>
      <c r="BM337" s="181"/>
      <c r="BN337" s="181"/>
      <c r="BO337" s="181"/>
      <c r="BP337" s="181"/>
      <c r="BQ337" s="181"/>
      <c r="BR337" s="181"/>
      <c r="BS337" s="181"/>
      <c r="BT337" s="181"/>
      <c r="BU337" s="181"/>
      <c r="BV337" s="181"/>
      <c r="BW337" s="181"/>
      <c r="BX337" s="181"/>
      <c r="BY337" s="181"/>
      <c r="BZ337" s="181"/>
      <c r="CA337" s="181"/>
      <c r="CB337" s="181"/>
      <c r="CC337" s="181"/>
      <c r="CD337" s="181"/>
    </row>
    <row r="338" spans="3:82" s="5" customFormat="1" ht="15" x14ac:dyDescent="0.2">
      <c r="C338" s="4"/>
      <c r="D338" s="4"/>
      <c r="E338" s="4"/>
      <c r="F338" s="4"/>
      <c r="G338" s="4"/>
      <c r="H338" s="4"/>
      <c r="I338" s="226"/>
      <c r="J338" s="4"/>
      <c r="K338" s="4"/>
      <c r="L338" s="4"/>
      <c r="M338" s="4"/>
      <c r="N338" s="4"/>
      <c r="O338" s="7"/>
      <c r="AQ338" s="181"/>
      <c r="AR338" s="181"/>
      <c r="AS338" s="181"/>
      <c r="AT338" s="181"/>
      <c r="AU338" s="181"/>
      <c r="AV338" s="181"/>
      <c r="AW338" s="181"/>
      <c r="AX338" s="181"/>
      <c r="AY338" s="181"/>
      <c r="AZ338" s="181"/>
      <c r="BA338" s="181"/>
      <c r="BB338" s="181"/>
      <c r="BC338" s="181"/>
      <c r="BD338" s="181"/>
      <c r="BE338" s="181"/>
      <c r="BF338" s="181"/>
      <c r="BG338" s="181"/>
      <c r="BH338" s="181"/>
      <c r="BI338" s="181"/>
      <c r="BJ338" s="181"/>
      <c r="BK338" s="181"/>
      <c r="BL338" s="181"/>
      <c r="BM338" s="181"/>
      <c r="BN338" s="181"/>
      <c r="BO338" s="181"/>
      <c r="BP338" s="181"/>
      <c r="BQ338" s="181"/>
      <c r="BR338" s="181"/>
      <c r="BS338" s="181"/>
      <c r="BT338" s="181"/>
      <c r="BU338" s="181"/>
      <c r="BV338" s="181"/>
      <c r="BW338" s="181"/>
      <c r="BX338" s="181"/>
      <c r="BY338" s="181"/>
      <c r="BZ338" s="181"/>
      <c r="CA338" s="181"/>
      <c r="CB338" s="181"/>
      <c r="CC338" s="181"/>
      <c r="CD338" s="181"/>
    </row>
    <row r="339" spans="3:82" s="5" customFormat="1" ht="15" x14ac:dyDescent="0.2">
      <c r="C339" s="4"/>
      <c r="D339" s="4"/>
      <c r="E339" s="4"/>
      <c r="F339" s="4"/>
      <c r="G339" s="4"/>
      <c r="H339" s="4"/>
      <c r="I339" s="226"/>
      <c r="J339" s="4"/>
      <c r="K339" s="4"/>
      <c r="L339" s="4"/>
      <c r="M339" s="4"/>
      <c r="N339" s="4"/>
      <c r="O339" s="7"/>
      <c r="AQ339" s="181"/>
      <c r="AR339" s="181"/>
      <c r="AS339" s="181"/>
      <c r="AT339" s="181"/>
      <c r="AU339" s="181"/>
      <c r="AV339" s="181"/>
      <c r="AW339" s="181"/>
      <c r="AX339" s="181"/>
      <c r="AY339" s="181"/>
      <c r="AZ339" s="181"/>
      <c r="BA339" s="181"/>
      <c r="BB339" s="181"/>
      <c r="BC339" s="181"/>
      <c r="BD339" s="181"/>
      <c r="BE339" s="181"/>
      <c r="BF339" s="181"/>
      <c r="BG339" s="181"/>
      <c r="BH339" s="181"/>
      <c r="BI339" s="181"/>
      <c r="BJ339" s="181"/>
      <c r="BK339" s="181"/>
      <c r="BL339" s="181"/>
      <c r="BM339" s="181"/>
      <c r="BN339" s="181"/>
      <c r="BO339" s="181"/>
      <c r="BP339" s="181"/>
      <c r="BQ339" s="181"/>
      <c r="BR339" s="181"/>
      <c r="BS339" s="181"/>
      <c r="BT339" s="181"/>
      <c r="BU339" s="181"/>
      <c r="BV339" s="181"/>
      <c r="BW339" s="181"/>
      <c r="BX339" s="181"/>
      <c r="BY339" s="181"/>
      <c r="BZ339" s="181"/>
      <c r="CA339" s="181"/>
      <c r="CB339" s="181"/>
      <c r="CC339" s="181"/>
      <c r="CD339" s="181"/>
    </row>
    <row r="340" spans="3:82" s="5" customFormat="1" ht="15" x14ac:dyDescent="0.2">
      <c r="C340" s="4"/>
      <c r="D340" s="4"/>
      <c r="E340" s="4"/>
      <c r="F340" s="4"/>
      <c r="G340" s="4"/>
      <c r="H340" s="4"/>
      <c r="I340" s="226"/>
      <c r="J340" s="4"/>
      <c r="K340" s="4"/>
      <c r="L340" s="4"/>
      <c r="M340" s="4"/>
      <c r="N340" s="4"/>
      <c r="O340" s="7"/>
      <c r="AQ340" s="181"/>
      <c r="AR340" s="181"/>
      <c r="AS340" s="181"/>
      <c r="AT340" s="181"/>
      <c r="AU340" s="181"/>
      <c r="AV340" s="181"/>
      <c r="AW340" s="181"/>
      <c r="AX340" s="181"/>
      <c r="AY340" s="181"/>
      <c r="AZ340" s="181"/>
      <c r="BA340" s="181"/>
      <c r="BB340" s="181"/>
      <c r="BC340" s="181"/>
      <c r="BD340" s="181"/>
      <c r="BE340" s="181"/>
      <c r="BF340" s="181"/>
      <c r="BG340" s="181"/>
      <c r="BH340" s="181"/>
      <c r="BI340" s="181"/>
      <c r="BJ340" s="181"/>
      <c r="BK340" s="181"/>
      <c r="BL340" s="181"/>
      <c r="BM340" s="181"/>
      <c r="BN340" s="181"/>
      <c r="BO340" s="181"/>
      <c r="BP340" s="181"/>
      <c r="BQ340" s="181"/>
      <c r="BR340" s="181"/>
      <c r="BS340" s="181"/>
      <c r="BT340" s="181"/>
      <c r="BU340" s="181"/>
      <c r="BV340" s="181"/>
      <c r="BW340" s="181"/>
      <c r="BX340" s="181"/>
      <c r="BY340" s="181"/>
      <c r="BZ340" s="181"/>
      <c r="CA340" s="181"/>
      <c r="CB340" s="181"/>
      <c r="CC340" s="181"/>
      <c r="CD340" s="181"/>
    </row>
    <row r="341" spans="3:82" s="5" customFormat="1" ht="15" x14ac:dyDescent="0.2">
      <c r="C341" s="4"/>
      <c r="D341" s="4"/>
      <c r="E341" s="4"/>
      <c r="F341" s="4"/>
      <c r="G341" s="4"/>
      <c r="H341" s="4"/>
      <c r="I341" s="226"/>
      <c r="J341" s="4"/>
      <c r="K341" s="4"/>
      <c r="L341" s="4"/>
      <c r="M341" s="4"/>
      <c r="N341" s="4"/>
      <c r="O341" s="7"/>
      <c r="AQ341" s="181"/>
      <c r="AR341" s="181"/>
      <c r="AS341" s="181"/>
      <c r="AT341" s="181"/>
      <c r="AU341" s="181"/>
      <c r="AV341" s="181"/>
      <c r="AW341" s="181"/>
      <c r="AX341" s="181"/>
      <c r="AY341" s="181"/>
      <c r="AZ341" s="181"/>
      <c r="BA341" s="181"/>
      <c r="BB341" s="181"/>
      <c r="BC341" s="181"/>
      <c r="BD341" s="181"/>
      <c r="BE341" s="181"/>
      <c r="BF341" s="181"/>
      <c r="BG341" s="181"/>
      <c r="BH341" s="181"/>
      <c r="BI341" s="181"/>
      <c r="BJ341" s="181"/>
      <c r="BK341" s="181"/>
      <c r="BL341" s="181"/>
      <c r="BM341" s="181"/>
      <c r="BN341" s="181"/>
      <c r="BO341" s="181"/>
      <c r="BP341" s="181"/>
      <c r="BQ341" s="181"/>
      <c r="BR341" s="181"/>
      <c r="BS341" s="181"/>
      <c r="BT341" s="181"/>
      <c r="BU341" s="181"/>
      <c r="BV341" s="181"/>
      <c r="BW341" s="181"/>
      <c r="BX341" s="181"/>
      <c r="BY341" s="181"/>
      <c r="BZ341" s="181"/>
      <c r="CA341" s="181"/>
      <c r="CB341" s="181"/>
      <c r="CC341" s="181"/>
      <c r="CD341" s="181"/>
    </row>
    <row r="342" spans="3:82" s="5" customFormat="1" ht="15" x14ac:dyDescent="0.2">
      <c r="C342" s="4"/>
      <c r="D342" s="4"/>
      <c r="E342" s="4"/>
      <c r="F342" s="4"/>
      <c r="G342" s="4"/>
      <c r="H342" s="4"/>
      <c r="I342" s="226"/>
      <c r="J342" s="4"/>
      <c r="K342" s="4"/>
      <c r="L342" s="4"/>
      <c r="M342" s="4"/>
      <c r="N342" s="4"/>
      <c r="O342" s="7"/>
      <c r="AQ342" s="181"/>
      <c r="AR342" s="181"/>
      <c r="AS342" s="181"/>
      <c r="AT342" s="181"/>
      <c r="AU342" s="181"/>
      <c r="AV342" s="181"/>
      <c r="AW342" s="181"/>
      <c r="AX342" s="181"/>
      <c r="AY342" s="181"/>
      <c r="AZ342" s="181"/>
      <c r="BA342" s="181"/>
      <c r="BB342" s="181"/>
      <c r="BC342" s="181"/>
      <c r="BD342" s="181"/>
      <c r="BE342" s="181"/>
      <c r="BF342" s="181"/>
      <c r="BG342" s="181"/>
      <c r="BH342" s="181"/>
      <c r="BI342" s="181"/>
      <c r="BJ342" s="181"/>
      <c r="BK342" s="181"/>
      <c r="BL342" s="181"/>
      <c r="BM342" s="181"/>
      <c r="BN342" s="181"/>
      <c r="BO342" s="181"/>
      <c r="BP342" s="181"/>
      <c r="BQ342" s="181"/>
      <c r="BR342" s="181"/>
      <c r="BS342" s="181"/>
      <c r="BT342" s="181"/>
      <c r="BU342" s="181"/>
      <c r="BV342" s="181"/>
      <c r="BW342" s="181"/>
      <c r="BX342" s="181"/>
      <c r="BY342" s="181"/>
      <c r="BZ342" s="181"/>
      <c r="CA342" s="181"/>
      <c r="CB342" s="181"/>
      <c r="CC342" s="181"/>
      <c r="CD342" s="181"/>
    </row>
    <row r="343" spans="3:82" s="5" customFormat="1" ht="15" x14ac:dyDescent="0.2">
      <c r="C343" s="4"/>
      <c r="D343" s="4"/>
      <c r="E343" s="4"/>
      <c r="F343" s="4"/>
      <c r="G343" s="4"/>
      <c r="H343" s="4"/>
      <c r="I343" s="226"/>
      <c r="J343" s="4"/>
      <c r="K343" s="4"/>
      <c r="L343" s="4"/>
      <c r="M343" s="4"/>
      <c r="N343" s="4"/>
      <c r="O343" s="7"/>
      <c r="AQ343" s="181"/>
      <c r="AR343" s="181"/>
      <c r="AS343" s="181"/>
      <c r="AT343" s="181"/>
      <c r="AU343" s="181"/>
      <c r="AV343" s="181"/>
      <c r="AW343" s="181"/>
      <c r="AX343" s="181"/>
      <c r="AY343" s="181"/>
      <c r="AZ343" s="181"/>
      <c r="BA343" s="181"/>
      <c r="BB343" s="181"/>
      <c r="BC343" s="181"/>
      <c r="BD343" s="181"/>
      <c r="BE343" s="181"/>
      <c r="BF343" s="181"/>
      <c r="BG343" s="181"/>
      <c r="BH343" s="181"/>
      <c r="BI343" s="181"/>
      <c r="BJ343" s="181"/>
      <c r="BK343" s="181"/>
      <c r="BL343" s="181"/>
      <c r="BM343" s="181"/>
      <c r="BN343" s="181"/>
      <c r="BO343" s="181"/>
      <c r="BP343" s="181"/>
      <c r="BQ343" s="181"/>
      <c r="BR343" s="181"/>
      <c r="BS343" s="181"/>
      <c r="BT343" s="181"/>
      <c r="BU343" s="181"/>
      <c r="BV343" s="181"/>
      <c r="BW343" s="181"/>
      <c r="BX343" s="181"/>
      <c r="BY343" s="181"/>
      <c r="BZ343" s="181"/>
      <c r="CA343" s="181"/>
      <c r="CB343" s="181"/>
      <c r="CC343" s="181"/>
      <c r="CD343" s="181"/>
    </row>
    <row r="344" spans="3:82" s="5" customFormat="1" ht="15" x14ac:dyDescent="0.2">
      <c r="C344" s="4"/>
      <c r="D344" s="4"/>
      <c r="E344" s="4"/>
      <c r="F344" s="4"/>
      <c r="G344" s="4"/>
      <c r="H344" s="4"/>
      <c r="I344" s="226"/>
      <c r="J344" s="4"/>
      <c r="K344" s="4"/>
      <c r="L344" s="4"/>
      <c r="M344" s="4"/>
      <c r="N344" s="4"/>
      <c r="O344" s="7"/>
      <c r="AQ344" s="181"/>
      <c r="AR344" s="181"/>
      <c r="AS344" s="181"/>
      <c r="AT344" s="181"/>
      <c r="AU344" s="181"/>
      <c r="AV344" s="181"/>
      <c r="AW344" s="181"/>
      <c r="AX344" s="181"/>
      <c r="AY344" s="181"/>
      <c r="AZ344" s="181"/>
      <c r="BA344" s="181"/>
      <c r="BB344" s="181"/>
      <c r="BC344" s="181"/>
      <c r="BD344" s="181"/>
      <c r="BE344" s="181"/>
      <c r="BF344" s="181"/>
      <c r="BG344" s="181"/>
      <c r="BH344" s="181"/>
      <c r="BI344" s="181"/>
      <c r="BJ344" s="181"/>
      <c r="BK344" s="181"/>
      <c r="BL344" s="181"/>
      <c r="BM344" s="181"/>
      <c r="BN344" s="181"/>
      <c r="BO344" s="181"/>
      <c r="BP344" s="181"/>
      <c r="BQ344" s="181"/>
      <c r="BR344" s="181"/>
      <c r="BS344" s="181"/>
      <c r="BT344" s="181"/>
      <c r="BU344" s="181"/>
      <c r="BV344" s="181"/>
      <c r="BW344" s="181"/>
      <c r="BX344" s="181"/>
      <c r="BY344" s="181"/>
      <c r="BZ344" s="181"/>
      <c r="CA344" s="181"/>
      <c r="CB344" s="181"/>
      <c r="CC344" s="181"/>
      <c r="CD344" s="181"/>
    </row>
    <row r="345" spans="3:82" s="5" customFormat="1" ht="15" x14ac:dyDescent="0.2">
      <c r="C345" s="4"/>
      <c r="D345" s="4"/>
      <c r="E345" s="4"/>
      <c r="F345" s="4"/>
      <c r="G345" s="4"/>
      <c r="H345" s="4"/>
      <c r="I345" s="226"/>
      <c r="J345" s="4"/>
      <c r="K345" s="4"/>
      <c r="L345" s="4"/>
      <c r="M345" s="4"/>
      <c r="N345" s="4"/>
      <c r="O345" s="7"/>
      <c r="AQ345" s="181"/>
      <c r="AR345" s="181"/>
      <c r="AS345" s="181"/>
      <c r="AT345" s="181"/>
      <c r="AU345" s="181"/>
      <c r="AV345" s="181"/>
      <c r="AW345" s="181"/>
      <c r="AX345" s="181"/>
      <c r="AY345" s="181"/>
      <c r="AZ345" s="181"/>
      <c r="BA345" s="181"/>
      <c r="BB345" s="181"/>
      <c r="BC345" s="181"/>
      <c r="BD345" s="181"/>
      <c r="BE345" s="181"/>
      <c r="BF345" s="181"/>
      <c r="BG345" s="181"/>
      <c r="BH345" s="181"/>
      <c r="BI345" s="181"/>
      <c r="BJ345" s="181"/>
      <c r="BK345" s="181"/>
      <c r="BL345" s="181"/>
      <c r="BM345" s="181"/>
      <c r="BN345" s="181"/>
      <c r="BO345" s="181"/>
      <c r="BP345" s="181"/>
      <c r="BQ345" s="181"/>
      <c r="BR345" s="181"/>
      <c r="BS345" s="181"/>
      <c r="BT345" s="181"/>
      <c r="BU345" s="181"/>
      <c r="BV345" s="181"/>
      <c r="BW345" s="181"/>
      <c r="BX345" s="181"/>
      <c r="BY345" s="181"/>
      <c r="BZ345" s="181"/>
      <c r="CA345" s="181"/>
      <c r="CB345" s="181"/>
      <c r="CC345" s="181"/>
      <c r="CD345" s="181"/>
    </row>
    <row r="346" spans="3:82" s="5" customFormat="1" ht="15" x14ac:dyDescent="0.2">
      <c r="C346" s="4"/>
      <c r="D346" s="4"/>
      <c r="E346" s="4"/>
      <c r="F346" s="4"/>
      <c r="G346" s="4"/>
      <c r="H346" s="4"/>
      <c r="I346" s="226"/>
      <c r="J346" s="4"/>
      <c r="K346" s="4"/>
      <c r="L346" s="4"/>
      <c r="M346" s="4"/>
      <c r="N346" s="4"/>
      <c r="O346" s="7"/>
      <c r="AQ346" s="181"/>
      <c r="AR346" s="181"/>
      <c r="AS346" s="181"/>
      <c r="AT346" s="181"/>
      <c r="AU346" s="181"/>
      <c r="AV346" s="181"/>
      <c r="AW346" s="181"/>
      <c r="AX346" s="181"/>
      <c r="AY346" s="181"/>
      <c r="AZ346" s="181"/>
      <c r="BA346" s="181"/>
      <c r="BB346" s="181"/>
      <c r="BC346" s="181"/>
      <c r="BD346" s="181"/>
      <c r="BE346" s="181"/>
      <c r="BF346" s="181"/>
      <c r="BG346" s="181"/>
      <c r="BH346" s="181"/>
      <c r="BI346" s="181"/>
      <c r="BJ346" s="181"/>
      <c r="BK346" s="181"/>
      <c r="BL346" s="181"/>
      <c r="BM346" s="181"/>
      <c r="BN346" s="181"/>
      <c r="BO346" s="181"/>
      <c r="BP346" s="181"/>
      <c r="BQ346" s="181"/>
      <c r="BR346" s="181"/>
      <c r="BS346" s="181"/>
      <c r="BT346" s="181"/>
      <c r="BU346" s="181"/>
      <c r="BV346" s="181"/>
      <c r="BW346" s="181"/>
      <c r="BX346" s="181"/>
      <c r="BY346" s="181"/>
      <c r="BZ346" s="181"/>
      <c r="CA346" s="181"/>
      <c r="CB346" s="181"/>
      <c r="CC346" s="181"/>
      <c r="CD346" s="181"/>
    </row>
    <row r="347" spans="3:82" s="5" customFormat="1" ht="15" x14ac:dyDescent="0.2">
      <c r="C347" s="4"/>
      <c r="D347" s="4"/>
      <c r="E347" s="4"/>
      <c r="F347" s="4"/>
      <c r="G347" s="4"/>
      <c r="H347" s="4"/>
      <c r="I347" s="226"/>
      <c r="J347" s="4"/>
      <c r="K347" s="4"/>
      <c r="L347" s="4"/>
      <c r="M347" s="4"/>
      <c r="N347" s="4"/>
      <c r="O347" s="7"/>
      <c r="AQ347" s="181"/>
      <c r="AR347" s="181"/>
      <c r="AS347" s="181"/>
      <c r="AT347" s="181"/>
      <c r="AU347" s="181"/>
      <c r="AV347" s="181"/>
      <c r="AW347" s="181"/>
      <c r="AX347" s="181"/>
      <c r="AY347" s="181"/>
      <c r="AZ347" s="181"/>
      <c r="BA347" s="181"/>
      <c r="BB347" s="181"/>
      <c r="BC347" s="181"/>
      <c r="BD347" s="181"/>
      <c r="BE347" s="181"/>
      <c r="BF347" s="181"/>
      <c r="BG347" s="181"/>
      <c r="BH347" s="181"/>
      <c r="BI347" s="181"/>
      <c r="BJ347" s="181"/>
      <c r="BK347" s="181"/>
      <c r="BL347" s="181"/>
      <c r="BM347" s="181"/>
      <c r="BN347" s="181"/>
      <c r="BO347" s="181"/>
      <c r="BP347" s="181"/>
      <c r="BQ347" s="181"/>
      <c r="BR347" s="181"/>
      <c r="BS347" s="181"/>
      <c r="BT347" s="181"/>
      <c r="BU347" s="181"/>
      <c r="BV347" s="181"/>
      <c r="BW347" s="181"/>
      <c r="BX347" s="181"/>
      <c r="BY347" s="181"/>
      <c r="BZ347" s="181"/>
      <c r="CA347" s="181"/>
      <c r="CB347" s="181"/>
      <c r="CC347" s="181"/>
      <c r="CD347" s="181"/>
    </row>
    <row r="348" spans="3:82" s="5" customFormat="1" ht="15" x14ac:dyDescent="0.2">
      <c r="C348" s="4"/>
      <c r="D348" s="4"/>
      <c r="E348" s="4"/>
      <c r="F348" s="4"/>
      <c r="G348" s="4"/>
      <c r="H348" s="4"/>
      <c r="I348" s="226"/>
      <c r="J348" s="4"/>
      <c r="K348" s="4"/>
      <c r="L348" s="4"/>
      <c r="M348" s="4"/>
      <c r="N348" s="4"/>
      <c r="O348" s="7"/>
      <c r="AQ348" s="181"/>
      <c r="AR348" s="181"/>
      <c r="AS348" s="181"/>
      <c r="AT348" s="181"/>
      <c r="AU348" s="181"/>
      <c r="AV348" s="181"/>
      <c r="AW348" s="181"/>
      <c r="AX348" s="181"/>
      <c r="AY348" s="181"/>
      <c r="AZ348" s="181"/>
      <c r="BA348" s="181"/>
      <c r="BB348" s="181"/>
      <c r="BC348" s="181"/>
      <c r="BD348" s="181"/>
      <c r="BE348" s="181"/>
      <c r="BF348" s="181"/>
      <c r="BG348" s="181"/>
      <c r="BH348" s="181"/>
      <c r="BI348" s="181"/>
      <c r="BJ348" s="181"/>
      <c r="BK348" s="181"/>
      <c r="BL348" s="181"/>
      <c r="BM348" s="181"/>
      <c r="BN348" s="181"/>
      <c r="BO348" s="181"/>
      <c r="BP348" s="181"/>
      <c r="BQ348" s="181"/>
      <c r="BR348" s="181"/>
      <c r="BS348" s="181"/>
      <c r="BT348" s="181"/>
      <c r="BU348" s="181"/>
      <c r="BV348" s="181"/>
      <c r="BW348" s="181"/>
      <c r="BX348" s="181"/>
      <c r="BY348" s="181"/>
      <c r="BZ348" s="181"/>
      <c r="CA348" s="181"/>
      <c r="CB348" s="181"/>
      <c r="CC348" s="181"/>
      <c r="CD348" s="181"/>
    </row>
    <row r="349" spans="3:82" s="5" customFormat="1" ht="15" x14ac:dyDescent="0.2">
      <c r="C349" s="4"/>
      <c r="D349" s="4"/>
      <c r="E349" s="4"/>
      <c r="F349" s="4"/>
      <c r="G349" s="4"/>
      <c r="H349" s="4"/>
      <c r="I349" s="226"/>
      <c r="J349" s="4"/>
      <c r="K349" s="4"/>
      <c r="L349" s="4"/>
      <c r="M349" s="4"/>
      <c r="N349" s="4"/>
      <c r="O349" s="7"/>
      <c r="AQ349" s="181"/>
      <c r="AR349" s="181"/>
      <c r="AS349" s="181"/>
      <c r="AT349" s="181"/>
      <c r="AU349" s="181"/>
      <c r="AV349" s="181"/>
      <c r="AW349" s="181"/>
      <c r="AX349" s="181"/>
      <c r="AY349" s="181"/>
      <c r="AZ349" s="181"/>
      <c r="BA349" s="181"/>
      <c r="BB349" s="181"/>
      <c r="BC349" s="181"/>
      <c r="BD349" s="181"/>
      <c r="BE349" s="181"/>
      <c r="BF349" s="181"/>
      <c r="BG349" s="181"/>
      <c r="BH349" s="181"/>
      <c r="BI349" s="181"/>
      <c r="BJ349" s="181"/>
      <c r="BK349" s="181"/>
      <c r="BL349" s="181"/>
      <c r="BM349" s="181"/>
      <c r="BN349" s="181"/>
      <c r="BO349" s="181"/>
      <c r="BP349" s="181"/>
      <c r="BQ349" s="181"/>
      <c r="BR349" s="181"/>
      <c r="BS349" s="181"/>
      <c r="BT349" s="181"/>
      <c r="BU349" s="181"/>
      <c r="BV349" s="181"/>
      <c r="BW349" s="181"/>
      <c r="BX349" s="181"/>
      <c r="BY349" s="181"/>
      <c r="BZ349" s="181"/>
      <c r="CA349" s="181"/>
      <c r="CB349" s="181"/>
      <c r="CC349" s="181"/>
      <c r="CD349" s="181"/>
    </row>
    <row r="350" spans="3:82" s="5" customFormat="1" ht="15" x14ac:dyDescent="0.2">
      <c r="C350" s="4"/>
      <c r="D350" s="4"/>
      <c r="E350" s="4"/>
      <c r="F350" s="4"/>
      <c r="G350" s="4"/>
      <c r="H350" s="4"/>
      <c r="I350" s="226"/>
      <c r="J350" s="4"/>
      <c r="K350" s="4"/>
      <c r="L350" s="4"/>
      <c r="M350" s="4"/>
      <c r="N350" s="4"/>
      <c r="O350" s="7"/>
      <c r="AQ350" s="181"/>
      <c r="AR350" s="181"/>
      <c r="AS350" s="181"/>
      <c r="AT350" s="181"/>
      <c r="AU350" s="181"/>
      <c r="AV350" s="181"/>
      <c r="AW350" s="181"/>
      <c r="AX350" s="181"/>
      <c r="AY350" s="181"/>
      <c r="AZ350" s="181"/>
      <c r="BA350" s="181"/>
      <c r="BB350" s="181"/>
      <c r="BC350" s="181"/>
      <c r="BD350" s="181"/>
      <c r="BE350" s="181"/>
      <c r="BF350" s="181"/>
      <c r="BG350" s="181"/>
      <c r="BH350" s="181"/>
      <c r="BI350" s="181"/>
      <c r="BJ350" s="181"/>
      <c r="BK350" s="181"/>
      <c r="BL350" s="181"/>
      <c r="BM350" s="181"/>
      <c r="BN350" s="181"/>
      <c r="BO350" s="181"/>
      <c r="BP350" s="181"/>
      <c r="BQ350" s="181"/>
      <c r="BR350" s="181"/>
      <c r="BS350" s="181"/>
      <c r="BT350" s="181"/>
      <c r="BU350" s="181"/>
      <c r="BV350" s="181"/>
      <c r="BW350" s="181"/>
      <c r="BX350" s="181"/>
      <c r="BY350" s="181"/>
      <c r="BZ350" s="181"/>
      <c r="CA350" s="181"/>
      <c r="CB350" s="181"/>
      <c r="CC350" s="181"/>
      <c r="CD350" s="181"/>
    </row>
    <row r="351" spans="3:82" s="5" customFormat="1" ht="15" x14ac:dyDescent="0.2">
      <c r="C351" s="4"/>
      <c r="D351" s="4"/>
      <c r="E351" s="4"/>
      <c r="F351" s="4"/>
      <c r="G351" s="4"/>
      <c r="H351" s="4"/>
      <c r="I351" s="226"/>
      <c r="J351" s="4"/>
      <c r="K351" s="4"/>
      <c r="L351" s="4"/>
      <c r="M351" s="4"/>
      <c r="N351" s="4"/>
      <c r="O351" s="7"/>
      <c r="AQ351" s="181"/>
      <c r="AR351" s="181"/>
      <c r="AS351" s="181"/>
      <c r="AT351" s="181"/>
      <c r="AU351" s="181"/>
      <c r="AV351" s="181"/>
      <c r="AW351" s="181"/>
      <c r="AX351" s="181"/>
      <c r="AY351" s="181"/>
      <c r="AZ351" s="181"/>
      <c r="BA351" s="181"/>
      <c r="BB351" s="181"/>
      <c r="BC351" s="181"/>
      <c r="BD351" s="181"/>
      <c r="BE351" s="181"/>
      <c r="BF351" s="181"/>
      <c r="BG351" s="181"/>
      <c r="BH351" s="181"/>
      <c r="BI351" s="181"/>
      <c r="BJ351" s="181"/>
      <c r="BK351" s="181"/>
      <c r="BL351" s="181"/>
      <c r="BM351" s="181"/>
      <c r="BN351" s="181"/>
      <c r="BO351" s="181"/>
      <c r="BP351" s="181"/>
      <c r="BQ351" s="181"/>
      <c r="BR351" s="181"/>
      <c r="BS351" s="181"/>
      <c r="BT351" s="181"/>
      <c r="BU351" s="181"/>
      <c r="BV351" s="181"/>
      <c r="BW351" s="181"/>
      <c r="BX351" s="181"/>
      <c r="BY351" s="181"/>
      <c r="BZ351" s="181"/>
      <c r="CA351" s="181"/>
      <c r="CB351" s="181"/>
      <c r="CC351" s="181"/>
      <c r="CD351" s="181"/>
    </row>
    <row r="352" spans="3:82" s="5" customFormat="1" ht="15" x14ac:dyDescent="0.2">
      <c r="C352" s="4"/>
      <c r="D352" s="4"/>
      <c r="E352" s="4"/>
      <c r="F352" s="4"/>
      <c r="G352" s="4"/>
      <c r="H352" s="4"/>
      <c r="I352" s="226"/>
      <c r="J352" s="4"/>
      <c r="K352" s="4"/>
      <c r="L352" s="4"/>
      <c r="M352" s="4"/>
      <c r="N352" s="4"/>
      <c r="O352" s="7"/>
      <c r="AQ352" s="181"/>
      <c r="AR352" s="181"/>
      <c r="AS352" s="181"/>
      <c r="AT352" s="181"/>
      <c r="AU352" s="181"/>
      <c r="AV352" s="181"/>
      <c r="AW352" s="181"/>
      <c r="AX352" s="181"/>
      <c r="AY352" s="181"/>
      <c r="AZ352" s="181"/>
      <c r="BA352" s="181"/>
      <c r="BB352" s="181"/>
      <c r="BC352" s="181"/>
      <c r="BD352" s="181"/>
      <c r="BE352" s="181"/>
      <c r="BF352" s="181"/>
      <c r="BG352" s="181"/>
      <c r="BH352" s="181"/>
      <c r="BI352" s="181"/>
      <c r="BJ352" s="181"/>
      <c r="BK352" s="181"/>
      <c r="BL352" s="181"/>
      <c r="BM352" s="181"/>
      <c r="BN352" s="181"/>
      <c r="BO352" s="181"/>
      <c r="BP352" s="181"/>
      <c r="BQ352" s="181"/>
      <c r="BR352" s="181"/>
      <c r="BS352" s="181"/>
      <c r="BT352" s="181"/>
      <c r="BU352" s="181"/>
      <c r="BV352" s="181"/>
      <c r="BW352" s="181"/>
      <c r="BX352" s="181"/>
      <c r="BY352" s="181"/>
      <c r="BZ352" s="181"/>
      <c r="CA352" s="181"/>
      <c r="CB352" s="181"/>
      <c r="CC352" s="181"/>
      <c r="CD352" s="181"/>
    </row>
    <row r="353" spans="3:82" s="5" customFormat="1" ht="15" x14ac:dyDescent="0.2">
      <c r="C353" s="4"/>
      <c r="D353" s="4"/>
      <c r="E353" s="4"/>
      <c r="F353" s="4"/>
      <c r="G353" s="4"/>
      <c r="H353" s="4"/>
      <c r="I353" s="226"/>
      <c r="J353" s="4"/>
      <c r="K353" s="4"/>
      <c r="O353" s="7"/>
      <c r="AQ353" s="181"/>
      <c r="AR353" s="181"/>
      <c r="AS353" s="181"/>
      <c r="AT353" s="181"/>
      <c r="AU353" s="181"/>
      <c r="AV353" s="181"/>
      <c r="AW353" s="181"/>
      <c r="AX353" s="181"/>
      <c r="AY353" s="181"/>
      <c r="AZ353" s="181"/>
      <c r="BA353" s="181"/>
      <c r="BB353" s="181"/>
      <c r="BC353" s="181"/>
      <c r="BD353" s="181"/>
      <c r="BE353" s="181"/>
      <c r="BF353" s="181"/>
      <c r="BG353" s="181"/>
      <c r="BH353" s="181"/>
      <c r="BI353" s="181"/>
      <c r="BJ353" s="181"/>
      <c r="BK353" s="181"/>
      <c r="BL353" s="181"/>
      <c r="BM353" s="181"/>
      <c r="BN353" s="181"/>
      <c r="BO353" s="181"/>
      <c r="BP353" s="181"/>
      <c r="BQ353" s="181"/>
      <c r="BR353" s="181"/>
      <c r="BS353" s="181"/>
      <c r="BT353" s="181"/>
      <c r="BU353" s="181"/>
      <c r="BV353" s="181"/>
      <c r="BW353" s="181"/>
      <c r="BX353" s="181"/>
      <c r="BY353" s="181"/>
      <c r="BZ353" s="181"/>
      <c r="CA353" s="181"/>
      <c r="CB353" s="181"/>
      <c r="CC353" s="181"/>
      <c r="CD353" s="181"/>
    </row>
    <row r="354" spans="3:82" s="5" customFormat="1" ht="15" x14ac:dyDescent="0.2">
      <c r="C354" s="4"/>
      <c r="D354" s="4"/>
      <c r="E354" s="4"/>
      <c r="F354" s="4"/>
      <c r="G354" s="4"/>
      <c r="H354" s="4"/>
      <c r="I354" s="226"/>
      <c r="J354" s="4"/>
      <c r="K354" s="4"/>
      <c r="O354" s="7"/>
      <c r="AQ354" s="181"/>
      <c r="AR354" s="181"/>
      <c r="AS354" s="181"/>
      <c r="AT354" s="181"/>
      <c r="AU354" s="181"/>
      <c r="AV354" s="181"/>
      <c r="AW354" s="181"/>
      <c r="AX354" s="181"/>
      <c r="AY354" s="181"/>
      <c r="AZ354" s="181"/>
      <c r="BA354" s="181"/>
      <c r="BB354" s="181"/>
      <c r="BC354" s="181"/>
      <c r="BD354" s="181"/>
      <c r="BE354" s="181"/>
      <c r="BF354" s="181"/>
      <c r="BG354" s="181"/>
      <c r="BH354" s="181"/>
      <c r="BI354" s="181"/>
      <c r="BJ354" s="181"/>
      <c r="BK354" s="181"/>
      <c r="BL354" s="181"/>
      <c r="BM354" s="181"/>
      <c r="BN354" s="181"/>
      <c r="BO354" s="181"/>
      <c r="BP354" s="181"/>
      <c r="BQ354" s="181"/>
      <c r="BR354" s="181"/>
      <c r="BS354" s="181"/>
      <c r="BT354" s="181"/>
      <c r="BU354" s="181"/>
      <c r="BV354" s="181"/>
      <c r="BW354" s="181"/>
      <c r="BX354" s="181"/>
      <c r="BY354" s="181"/>
      <c r="BZ354" s="181"/>
      <c r="CA354" s="181"/>
      <c r="CB354" s="181"/>
      <c r="CC354" s="181"/>
      <c r="CD354" s="181"/>
    </row>
    <row r="355" spans="3:82" s="5" customFormat="1" ht="15" x14ac:dyDescent="0.2">
      <c r="C355" s="4"/>
      <c r="D355" s="4"/>
      <c r="E355" s="4"/>
      <c r="F355" s="4"/>
      <c r="G355" s="4"/>
      <c r="H355" s="4"/>
      <c r="I355" s="226"/>
      <c r="J355" s="4"/>
      <c r="K355" s="4"/>
      <c r="O355" s="7"/>
      <c r="AQ355" s="181"/>
      <c r="AR355" s="181"/>
      <c r="AS355" s="181"/>
      <c r="AT355" s="181"/>
      <c r="AU355" s="181"/>
      <c r="AV355" s="181"/>
      <c r="AW355" s="181"/>
      <c r="AX355" s="181"/>
      <c r="AY355" s="181"/>
      <c r="AZ355" s="181"/>
      <c r="BA355" s="181"/>
      <c r="BB355" s="181"/>
      <c r="BC355" s="181"/>
      <c r="BD355" s="181"/>
      <c r="BE355" s="181"/>
      <c r="BF355" s="181"/>
      <c r="BG355" s="181"/>
      <c r="BH355" s="181"/>
      <c r="BI355" s="181"/>
      <c r="BJ355" s="181"/>
      <c r="BK355" s="181"/>
      <c r="BL355" s="181"/>
      <c r="BM355" s="181"/>
      <c r="BN355" s="181"/>
      <c r="BO355" s="181"/>
      <c r="BP355" s="181"/>
      <c r="BQ355" s="181"/>
      <c r="BR355" s="181"/>
      <c r="BS355" s="181"/>
      <c r="BT355" s="181"/>
      <c r="BU355" s="181"/>
      <c r="BV355" s="181"/>
      <c r="BW355" s="181"/>
      <c r="BX355" s="181"/>
      <c r="BY355" s="181"/>
      <c r="BZ355" s="181"/>
      <c r="CA355" s="181"/>
      <c r="CB355" s="181"/>
      <c r="CC355" s="181"/>
      <c r="CD355" s="181"/>
    </row>
    <row r="356" spans="3:82" s="5" customFormat="1" ht="15" x14ac:dyDescent="0.2">
      <c r="C356" s="4"/>
      <c r="D356" s="4"/>
      <c r="E356" s="4"/>
      <c r="F356" s="4"/>
      <c r="G356" s="4"/>
      <c r="H356" s="4"/>
      <c r="I356" s="226"/>
      <c r="J356" s="4"/>
      <c r="K356" s="4"/>
      <c r="O356" s="7"/>
      <c r="AQ356" s="181"/>
      <c r="AR356" s="181"/>
      <c r="AS356" s="181"/>
      <c r="AT356" s="181"/>
      <c r="AU356" s="181"/>
      <c r="AV356" s="181"/>
      <c r="AW356" s="181"/>
      <c r="AX356" s="181"/>
      <c r="AY356" s="181"/>
      <c r="AZ356" s="181"/>
      <c r="BA356" s="181"/>
      <c r="BB356" s="181"/>
      <c r="BC356" s="181"/>
      <c r="BD356" s="181"/>
      <c r="BE356" s="181"/>
      <c r="BF356" s="181"/>
      <c r="BG356" s="181"/>
      <c r="BH356" s="181"/>
      <c r="BI356" s="181"/>
      <c r="BJ356" s="181"/>
      <c r="BK356" s="181"/>
      <c r="BL356" s="181"/>
      <c r="BM356" s="181"/>
      <c r="BN356" s="181"/>
      <c r="BO356" s="181"/>
      <c r="BP356" s="181"/>
      <c r="BQ356" s="181"/>
      <c r="BR356" s="181"/>
      <c r="BS356" s="181"/>
      <c r="BT356" s="181"/>
      <c r="BU356" s="181"/>
      <c r="BV356" s="181"/>
      <c r="BW356" s="181"/>
      <c r="BX356" s="181"/>
      <c r="BY356" s="181"/>
      <c r="BZ356" s="181"/>
      <c r="CA356" s="181"/>
      <c r="CB356" s="181"/>
      <c r="CC356" s="181"/>
      <c r="CD356" s="181"/>
    </row>
    <row r="357" spans="3:82" s="5" customFormat="1" ht="15" x14ac:dyDescent="0.2">
      <c r="C357" s="4"/>
      <c r="D357" s="4"/>
      <c r="E357" s="4"/>
      <c r="F357" s="4"/>
      <c r="G357" s="4"/>
      <c r="H357" s="4"/>
      <c r="I357" s="226"/>
      <c r="J357" s="4"/>
      <c r="K357" s="4"/>
      <c r="O357" s="7"/>
      <c r="AQ357" s="181"/>
      <c r="AR357" s="181"/>
      <c r="AS357" s="181"/>
      <c r="AT357" s="181"/>
      <c r="AU357" s="181"/>
      <c r="AV357" s="181"/>
      <c r="AW357" s="181"/>
      <c r="AX357" s="181"/>
      <c r="AY357" s="181"/>
      <c r="AZ357" s="181"/>
      <c r="BA357" s="181"/>
      <c r="BB357" s="181"/>
      <c r="BC357" s="181"/>
      <c r="BD357" s="181"/>
      <c r="BE357" s="181"/>
      <c r="BF357" s="181"/>
      <c r="BG357" s="181"/>
      <c r="BH357" s="181"/>
      <c r="BI357" s="181"/>
      <c r="BJ357" s="181"/>
      <c r="BK357" s="181"/>
      <c r="BL357" s="181"/>
      <c r="BM357" s="181"/>
      <c r="BN357" s="181"/>
      <c r="BO357" s="181"/>
      <c r="BP357" s="181"/>
      <c r="BQ357" s="181"/>
      <c r="BR357" s="181"/>
      <c r="BS357" s="181"/>
      <c r="BT357" s="181"/>
      <c r="BU357" s="181"/>
      <c r="BV357" s="181"/>
      <c r="BW357" s="181"/>
      <c r="BX357" s="181"/>
      <c r="BY357" s="181"/>
      <c r="BZ357" s="181"/>
      <c r="CA357" s="181"/>
      <c r="CB357" s="181"/>
      <c r="CC357" s="181"/>
      <c r="CD357" s="181"/>
    </row>
    <row r="358" spans="3:82" s="5" customFormat="1" ht="15" x14ac:dyDescent="0.2">
      <c r="C358" s="4"/>
      <c r="D358" s="4"/>
      <c r="E358" s="4"/>
      <c r="F358" s="4"/>
      <c r="G358" s="4"/>
      <c r="H358" s="4"/>
      <c r="I358" s="226"/>
      <c r="J358" s="4"/>
      <c r="K358" s="4"/>
      <c r="O358" s="7"/>
      <c r="AQ358" s="181"/>
      <c r="AR358" s="181"/>
      <c r="AS358" s="181"/>
      <c r="AT358" s="181"/>
      <c r="AU358" s="181"/>
      <c r="AV358" s="181"/>
      <c r="AW358" s="181"/>
      <c r="AX358" s="181"/>
      <c r="AY358" s="181"/>
      <c r="AZ358" s="181"/>
      <c r="BA358" s="181"/>
      <c r="BB358" s="181"/>
      <c r="BC358" s="181"/>
      <c r="BD358" s="181"/>
      <c r="BE358" s="181"/>
      <c r="BF358" s="181"/>
      <c r="BG358" s="181"/>
      <c r="BH358" s="181"/>
      <c r="BI358" s="181"/>
      <c r="BJ358" s="181"/>
      <c r="BK358" s="181"/>
      <c r="BL358" s="181"/>
      <c r="BM358" s="181"/>
      <c r="BN358" s="181"/>
      <c r="BO358" s="181"/>
      <c r="BP358" s="181"/>
      <c r="BQ358" s="181"/>
      <c r="BR358" s="181"/>
      <c r="BS358" s="181"/>
      <c r="BT358" s="181"/>
      <c r="BU358" s="181"/>
      <c r="BV358" s="181"/>
      <c r="BW358" s="181"/>
      <c r="BX358" s="181"/>
      <c r="BY358" s="181"/>
      <c r="BZ358" s="181"/>
      <c r="CA358" s="181"/>
      <c r="CB358" s="181"/>
      <c r="CC358" s="181"/>
      <c r="CD358" s="181"/>
    </row>
    <row r="359" spans="3:82" s="5" customFormat="1" ht="15" x14ac:dyDescent="0.2">
      <c r="I359" s="181"/>
      <c r="O359" s="7"/>
      <c r="AQ359" s="181"/>
      <c r="AR359" s="181"/>
      <c r="AS359" s="181"/>
      <c r="AT359" s="181"/>
      <c r="AU359" s="181"/>
      <c r="AV359" s="181"/>
      <c r="AW359" s="181"/>
      <c r="AX359" s="181"/>
      <c r="AY359" s="181"/>
      <c r="AZ359" s="181"/>
      <c r="BA359" s="181"/>
      <c r="BB359" s="181"/>
      <c r="BC359" s="181"/>
      <c r="BD359" s="181"/>
      <c r="BE359" s="181"/>
      <c r="BF359" s="181"/>
      <c r="BG359" s="181"/>
      <c r="BH359" s="181"/>
      <c r="BI359" s="181"/>
      <c r="BJ359" s="181"/>
      <c r="BK359" s="181"/>
      <c r="BL359" s="181"/>
      <c r="BM359" s="181"/>
      <c r="BN359" s="181"/>
      <c r="BO359" s="181"/>
      <c r="BP359" s="181"/>
      <c r="BQ359" s="181"/>
      <c r="BR359" s="181"/>
      <c r="BS359" s="181"/>
      <c r="BT359" s="181"/>
      <c r="BU359" s="181"/>
      <c r="BV359" s="181"/>
      <c r="BW359" s="181"/>
      <c r="BX359" s="181"/>
      <c r="BY359" s="181"/>
      <c r="BZ359" s="181"/>
      <c r="CA359" s="181"/>
      <c r="CB359" s="181"/>
      <c r="CC359" s="181"/>
      <c r="CD359" s="181"/>
    </row>
    <row r="360" spans="3:82" s="5" customFormat="1" ht="15" x14ac:dyDescent="0.2">
      <c r="I360" s="181"/>
      <c r="O360" s="7"/>
      <c r="AQ360" s="181"/>
      <c r="AR360" s="181"/>
      <c r="AS360" s="181"/>
      <c r="AT360" s="181"/>
      <c r="AU360" s="181"/>
      <c r="AV360" s="181"/>
      <c r="AW360" s="181"/>
      <c r="AX360" s="181"/>
      <c r="AY360" s="181"/>
      <c r="AZ360" s="181"/>
      <c r="BA360" s="181"/>
      <c r="BB360" s="181"/>
      <c r="BC360" s="181"/>
      <c r="BD360" s="181"/>
      <c r="BE360" s="181"/>
      <c r="BF360" s="181"/>
      <c r="BG360" s="181"/>
      <c r="BH360" s="181"/>
      <c r="BI360" s="181"/>
      <c r="BJ360" s="181"/>
      <c r="BK360" s="181"/>
      <c r="BL360" s="181"/>
      <c r="BM360" s="181"/>
      <c r="BN360" s="181"/>
      <c r="BO360" s="181"/>
      <c r="BP360" s="181"/>
      <c r="BQ360" s="181"/>
      <c r="BR360" s="181"/>
      <c r="BS360" s="181"/>
      <c r="BT360" s="181"/>
      <c r="BU360" s="181"/>
      <c r="BV360" s="181"/>
      <c r="BW360" s="181"/>
      <c r="BX360" s="181"/>
      <c r="BY360" s="181"/>
      <c r="BZ360" s="181"/>
      <c r="CA360" s="181"/>
      <c r="CB360" s="181"/>
      <c r="CC360" s="181"/>
      <c r="CD360" s="181"/>
    </row>
    <row r="361" spans="3:82" s="5" customFormat="1" ht="15" x14ac:dyDescent="0.2">
      <c r="I361" s="181"/>
      <c r="O361" s="7"/>
      <c r="AQ361" s="181"/>
      <c r="AR361" s="181"/>
      <c r="AS361" s="181"/>
      <c r="AT361" s="181"/>
      <c r="AU361" s="181"/>
      <c r="AV361" s="181"/>
      <c r="AW361" s="181"/>
      <c r="AX361" s="181"/>
      <c r="AY361" s="181"/>
      <c r="AZ361" s="181"/>
      <c r="BA361" s="181"/>
      <c r="BB361" s="181"/>
      <c r="BC361" s="181"/>
      <c r="BD361" s="181"/>
      <c r="BE361" s="181"/>
      <c r="BF361" s="181"/>
      <c r="BG361" s="181"/>
      <c r="BH361" s="181"/>
      <c r="BI361" s="181"/>
      <c r="BJ361" s="181"/>
      <c r="BK361" s="181"/>
      <c r="BL361" s="181"/>
      <c r="BM361" s="181"/>
      <c r="BN361" s="181"/>
      <c r="BO361" s="181"/>
      <c r="BP361" s="181"/>
      <c r="BQ361" s="181"/>
      <c r="BR361" s="181"/>
      <c r="BS361" s="181"/>
      <c r="BT361" s="181"/>
      <c r="BU361" s="181"/>
      <c r="BV361" s="181"/>
      <c r="BW361" s="181"/>
      <c r="BX361" s="181"/>
      <c r="BY361" s="181"/>
      <c r="BZ361" s="181"/>
      <c r="CA361" s="181"/>
      <c r="CB361" s="181"/>
      <c r="CC361" s="181"/>
      <c r="CD361" s="181"/>
    </row>
    <row r="362" spans="3:82" s="5" customFormat="1" ht="15" x14ac:dyDescent="0.2">
      <c r="I362" s="181"/>
      <c r="O362" s="7"/>
      <c r="AQ362" s="181"/>
      <c r="AR362" s="181"/>
      <c r="AS362" s="181"/>
      <c r="AT362" s="181"/>
      <c r="AU362" s="181"/>
      <c r="AV362" s="181"/>
      <c r="AW362" s="181"/>
      <c r="AX362" s="181"/>
      <c r="AY362" s="181"/>
      <c r="AZ362" s="181"/>
      <c r="BA362" s="181"/>
      <c r="BB362" s="181"/>
      <c r="BC362" s="181"/>
      <c r="BD362" s="181"/>
      <c r="BE362" s="181"/>
      <c r="BF362" s="181"/>
      <c r="BG362" s="181"/>
      <c r="BH362" s="181"/>
      <c r="BI362" s="181"/>
      <c r="BJ362" s="181"/>
      <c r="BK362" s="181"/>
      <c r="BL362" s="181"/>
      <c r="BM362" s="181"/>
      <c r="BN362" s="181"/>
      <c r="BO362" s="181"/>
      <c r="BP362" s="181"/>
      <c r="BQ362" s="181"/>
      <c r="BR362" s="181"/>
      <c r="BS362" s="181"/>
      <c r="BT362" s="181"/>
      <c r="BU362" s="181"/>
      <c r="BV362" s="181"/>
      <c r="BW362" s="181"/>
      <c r="BX362" s="181"/>
      <c r="BY362" s="181"/>
      <c r="BZ362" s="181"/>
      <c r="CA362" s="181"/>
      <c r="CB362" s="181"/>
      <c r="CC362" s="181"/>
      <c r="CD362" s="181"/>
    </row>
    <row r="363" spans="3:82" s="5" customFormat="1" ht="15" x14ac:dyDescent="0.2">
      <c r="I363" s="181"/>
      <c r="O363" s="7"/>
      <c r="AQ363" s="181"/>
      <c r="AR363" s="181"/>
      <c r="AS363" s="181"/>
      <c r="AT363" s="181"/>
      <c r="AU363" s="181"/>
      <c r="AV363" s="181"/>
      <c r="AW363" s="181"/>
      <c r="AX363" s="181"/>
      <c r="AY363" s="181"/>
      <c r="AZ363" s="181"/>
      <c r="BA363" s="181"/>
      <c r="BB363" s="181"/>
      <c r="BC363" s="181"/>
      <c r="BD363" s="181"/>
      <c r="BE363" s="181"/>
      <c r="BF363" s="181"/>
      <c r="BG363" s="181"/>
      <c r="BH363" s="181"/>
      <c r="BI363" s="181"/>
      <c r="BJ363" s="181"/>
      <c r="BK363" s="181"/>
      <c r="BL363" s="181"/>
      <c r="BM363" s="181"/>
      <c r="BN363" s="181"/>
      <c r="BO363" s="181"/>
      <c r="BP363" s="181"/>
      <c r="BQ363" s="181"/>
      <c r="BR363" s="181"/>
      <c r="BS363" s="181"/>
      <c r="BT363" s="181"/>
      <c r="BU363" s="181"/>
      <c r="BV363" s="181"/>
      <c r="BW363" s="181"/>
      <c r="BX363" s="181"/>
      <c r="BY363" s="181"/>
      <c r="BZ363" s="181"/>
      <c r="CA363" s="181"/>
      <c r="CB363" s="181"/>
      <c r="CC363" s="181"/>
      <c r="CD363" s="181"/>
    </row>
    <row r="364" spans="3:82" s="5" customFormat="1" ht="15" x14ac:dyDescent="0.2">
      <c r="I364" s="181"/>
      <c r="O364" s="7"/>
      <c r="AQ364" s="181"/>
      <c r="AR364" s="181"/>
      <c r="AS364" s="181"/>
      <c r="AT364" s="181"/>
      <c r="AU364" s="181"/>
      <c r="AV364" s="181"/>
      <c r="AW364" s="181"/>
      <c r="AX364" s="181"/>
      <c r="AY364" s="181"/>
      <c r="AZ364" s="181"/>
      <c r="BA364" s="181"/>
      <c r="BB364" s="181"/>
      <c r="BC364" s="181"/>
      <c r="BD364" s="181"/>
      <c r="BE364" s="181"/>
      <c r="BF364" s="181"/>
      <c r="BG364" s="181"/>
      <c r="BH364" s="181"/>
      <c r="BI364" s="181"/>
      <c r="BJ364" s="181"/>
      <c r="BK364" s="181"/>
      <c r="BL364" s="181"/>
      <c r="BM364" s="181"/>
      <c r="BN364" s="181"/>
      <c r="BO364" s="181"/>
      <c r="BP364" s="181"/>
      <c r="BQ364" s="181"/>
      <c r="BR364" s="181"/>
      <c r="BS364" s="181"/>
      <c r="BT364" s="181"/>
      <c r="BU364" s="181"/>
      <c r="BV364" s="181"/>
      <c r="BW364" s="181"/>
      <c r="BX364" s="181"/>
      <c r="BY364" s="181"/>
      <c r="BZ364" s="181"/>
      <c r="CA364" s="181"/>
      <c r="CB364" s="181"/>
      <c r="CC364" s="181"/>
      <c r="CD364" s="181"/>
    </row>
    <row r="365" spans="3:82" s="5" customFormat="1" ht="15" x14ac:dyDescent="0.2">
      <c r="I365" s="181"/>
      <c r="O365" s="7"/>
      <c r="AQ365" s="181"/>
      <c r="AR365" s="181"/>
      <c r="AS365" s="181"/>
      <c r="AT365" s="181"/>
      <c r="AU365" s="181"/>
      <c r="AV365" s="181"/>
      <c r="AW365" s="181"/>
      <c r="AX365" s="181"/>
      <c r="AY365" s="181"/>
      <c r="AZ365" s="181"/>
      <c r="BA365" s="181"/>
      <c r="BB365" s="181"/>
      <c r="BC365" s="181"/>
      <c r="BD365" s="181"/>
      <c r="BE365" s="181"/>
      <c r="BF365" s="181"/>
      <c r="BG365" s="181"/>
      <c r="BH365" s="181"/>
      <c r="BI365" s="181"/>
      <c r="BJ365" s="181"/>
      <c r="BK365" s="181"/>
      <c r="BL365" s="181"/>
      <c r="BM365" s="181"/>
      <c r="BN365" s="181"/>
      <c r="BO365" s="181"/>
      <c r="BP365" s="181"/>
      <c r="BQ365" s="181"/>
      <c r="BR365" s="181"/>
      <c r="BS365" s="181"/>
      <c r="BT365" s="181"/>
      <c r="BU365" s="181"/>
      <c r="BV365" s="181"/>
      <c r="BW365" s="181"/>
      <c r="BX365" s="181"/>
      <c r="BY365" s="181"/>
      <c r="BZ365" s="181"/>
      <c r="CA365" s="181"/>
      <c r="CB365" s="181"/>
      <c r="CC365" s="181"/>
      <c r="CD365" s="181"/>
    </row>
    <row r="366" spans="3:82" s="5" customFormat="1" ht="15" x14ac:dyDescent="0.2">
      <c r="I366" s="181"/>
      <c r="O366" s="7"/>
      <c r="AQ366" s="181"/>
      <c r="AR366" s="181"/>
      <c r="AS366" s="181"/>
      <c r="AT366" s="181"/>
      <c r="AU366" s="181"/>
      <c r="AV366" s="181"/>
      <c r="AW366" s="181"/>
      <c r="AX366" s="181"/>
      <c r="AY366" s="181"/>
      <c r="AZ366" s="181"/>
      <c r="BA366" s="181"/>
      <c r="BB366" s="181"/>
      <c r="BC366" s="181"/>
      <c r="BD366" s="181"/>
      <c r="BE366" s="181"/>
      <c r="BF366" s="181"/>
      <c r="BG366" s="181"/>
      <c r="BH366" s="181"/>
      <c r="BI366" s="181"/>
      <c r="BJ366" s="181"/>
      <c r="BK366" s="181"/>
      <c r="BL366" s="181"/>
      <c r="BM366" s="181"/>
      <c r="BN366" s="181"/>
      <c r="BO366" s="181"/>
      <c r="BP366" s="181"/>
      <c r="BQ366" s="181"/>
      <c r="BR366" s="181"/>
      <c r="BS366" s="181"/>
      <c r="BT366" s="181"/>
      <c r="BU366" s="181"/>
      <c r="BV366" s="181"/>
      <c r="BW366" s="181"/>
      <c r="BX366" s="181"/>
      <c r="BY366" s="181"/>
      <c r="BZ366" s="181"/>
      <c r="CA366" s="181"/>
      <c r="CB366" s="181"/>
      <c r="CC366" s="181"/>
      <c r="CD366" s="181"/>
    </row>
    <row r="367" spans="3:82" s="5" customFormat="1" ht="15" x14ac:dyDescent="0.2">
      <c r="I367" s="181"/>
      <c r="O367" s="7"/>
      <c r="AQ367" s="181"/>
      <c r="AR367" s="181"/>
      <c r="AS367" s="181"/>
      <c r="AT367" s="181"/>
      <c r="AU367" s="181"/>
      <c r="AV367" s="181"/>
      <c r="AW367" s="181"/>
      <c r="AX367" s="181"/>
      <c r="AY367" s="181"/>
      <c r="AZ367" s="181"/>
      <c r="BA367" s="181"/>
      <c r="BB367" s="181"/>
      <c r="BC367" s="181"/>
      <c r="BD367" s="181"/>
      <c r="BE367" s="181"/>
      <c r="BF367" s="181"/>
      <c r="BG367" s="181"/>
      <c r="BH367" s="181"/>
      <c r="BI367" s="181"/>
      <c r="BJ367" s="181"/>
      <c r="BK367" s="181"/>
      <c r="BL367" s="181"/>
      <c r="BM367" s="181"/>
      <c r="BN367" s="181"/>
      <c r="BO367" s="181"/>
      <c r="BP367" s="181"/>
      <c r="BQ367" s="181"/>
      <c r="BR367" s="181"/>
      <c r="BS367" s="181"/>
      <c r="BT367" s="181"/>
      <c r="BU367" s="181"/>
      <c r="BV367" s="181"/>
      <c r="BW367" s="181"/>
      <c r="BX367" s="181"/>
      <c r="BY367" s="181"/>
      <c r="BZ367" s="181"/>
      <c r="CA367" s="181"/>
      <c r="CB367" s="181"/>
      <c r="CC367" s="181"/>
      <c r="CD367" s="181"/>
    </row>
    <row r="368" spans="3:82" s="5" customFormat="1" ht="15" x14ac:dyDescent="0.2">
      <c r="I368" s="181"/>
      <c r="O368" s="7"/>
      <c r="AQ368" s="181"/>
      <c r="AR368" s="181"/>
      <c r="AS368" s="181"/>
      <c r="AT368" s="181"/>
      <c r="AU368" s="181"/>
      <c r="AV368" s="181"/>
      <c r="AW368" s="181"/>
      <c r="AX368" s="181"/>
      <c r="AY368" s="181"/>
      <c r="AZ368" s="181"/>
      <c r="BA368" s="181"/>
      <c r="BB368" s="181"/>
      <c r="BC368" s="181"/>
      <c r="BD368" s="181"/>
      <c r="BE368" s="181"/>
      <c r="BF368" s="181"/>
      <c r="BG368" s="181"/>
      <c r="BH368" s="181"/>
      <c r="BI368" s="181"/>
      <c r="BJ368" s="181"/>
      <c r="BK368" s="181"/>
      <c r="BL368" s="181"/>
      <c r="BM368" s="181"/>
      <c r="BN368" s="181"/>
      <c r="BO368" s="181"/>
      <c r="BP368" s="181"/>
      <c r="BQ368" s="181"/>
      <c r="BR368" s="181"/>
      <c r="BS368" s="181"/>
      <c r="BT368" s="181"/>
      <c r="BU368" s="181"/>
      <c r="BV368" s="181"/>
      <c r="BW368" s="181"/>
      <c r="BX368" s="181"/>
      <c r="BY368" s="181"/>
      <c r="BZ368" s="181"/>
      <c r="CA368" s="181"/>
      <c r="CB368" s="181"/>
      <c r="CC368" s="181"/>
      <c r="CD368" s="181"/>
    </row>
    <row r="369" spans="9:82" s="5" customFormat="1" ht="15" x14ac:dyDescent="0.2">
      <c r="I369" s="181"/>
      <c r="O369" s="7"/>
      <c r="AQ369" s="181"/>
      <c r="AR369" s="181"/>
      <c r="AS369" s="181"/>
      <c r="AT369" s="181"/>
      <c r="AU369" s="181"/>
      <c r="AV369" s="181"/>
      <c r="AW369" s="181"/>
      <c r="AX369" s="181"/>
      <c r="AY369" s="181"/>
      <c r="AZ369" s="181"/>
      <c r="BA369" s="181"/>
      <c r="BB369" s="181"/>
      <c r="BC369" s="181"/>
      <c r="BD369" s="181"/>
      <c r="BE369" s="181"/>
      <c r="BF369" s="181"/>
      <c r="BG369" s="181"/>
      <c r="BH369" s="181"/>
      <c r="BI369" s="181"/>
      <c r="BJ369" s="181"/>
      <c r="BK369" s="181"/>
      <c r="BL369" s="181"/>
      <c r="BM369" s="181"/>
      <c r="BN369" s="181"/>
      <c r="BO369" s="181"/>
      <c r="BP369" s="181"/>
      <c r="BQ369" s="181"/>
      <c r="BR369" s="181"/>
      <c r="BS369" s="181"/>
      <c r="BT369" s="181"/>
      <c r="BU369" s="181"/>
      <c r="BV369" s="181"/>
      <c r="BW369" s="181"/>
      <c r="BX369" s="181"/>
      <c r="BY369" s="181"/>
      <c r="BZ369" s="181"/>
      <c r="CA369" s="181"/>
      <c r="CB369" s="181"/>
      <c r="CC369" s="181"/>
      <c r="CD369" s="181"/>
    </row>
    <row r="370" spans="9:82" s="5" customFormat="1" ht="15" x14ac:dyDescent="0.2">
      <c r="I370" s="181"/>
      <c r="O370" s="7"/>
      <c r="AQ370" s="181"/>
      <c r="AR370" s="181"/>
      <c r="AS370" s="181"/>
      <c r="AT370" s="181"/>
      <c r="AU370" s="181"/>
      <c r="AV370" s="181"/>
      <c r="AW370" s="181"/>
      <c r="AX370" s="181"/>
      <c r="AY370" s="181"/>
      <c r="AZ370" s="181"/>
      <c r="BA370" s="181"/>
      <c r="BB370" s="181"/>
      <c r="BC370" s="181"/>
      <c r="BD370" s="181"/>
      <c r="BE370" s="181"/>
      <c r="BF370" s="181"/>
      <c r="BG370" s="181"/>
      <c r="BH370" s="181"/>
      <c r="BI370" s="181"/>
      <c r="BJ370" s="181"/>
      <c r="BK370" s="181"/>
      <c r="BL370" s="181"/>
      <c r="BM370" s="181"/>
      <c r="BN370" s="181"/>
      <c r="BO370" s="181"/>
      <c r="BP370" s="181"/>
      <c r="BQ370" s="181"/>
      <c r="BR370" s="181"/>
      <c r="BS370" s="181"/>
      <c r="BT370" s="181"/>
      <c r="BU370" s="181"/>
      <c r="BV370" s="181"/>
      <c r="BW370" s="181"/>
      <c r="BX370" s="181"/>
      <c r="BY370" s="181"/>
      <c r="BZ370" s="181"/>
      <c r="CA370" s="181"/>
      <c r="CB370" s="181"/>
      <c r="CC370" s="181"/>
      <c r="CD370" s="181"/>
    </row>
    <row r="371" spans="9:82" s="5" customFormat="1" ht="15" x14ac:dyDescent="0.2">
      <c r="I371" s="181"/>
      <c r="O371" s="7"/>
      <c r="AQ371" s="181"/>
      <c r="AR371" s="181"/>
      <c r="AS371" s="181"/>
      <c r="AT371" s="181"/>
      <c r="AU371" s="181"/>
      <c r="AV371" s="181"/>
      <c r="AW371" s="181"/>
      <c r="AX371" s="181"/>
      <c r="AY371" s="181"/>
      <c r="AZ371" s="181"/>
      <c r="BA371" s="181"/>
      <c r="BB371" s="181"/>
      <c r="BC371" s="181"/>
      <c r="BD371" s="181"/>
      <c r="BE371" s="181"/>
      <c r="BF371" s="181"/>
      <c r="BG371" s="181"/>
      <c r="BH371" s="181"/>
      <c r="BI371" s="181"/>
      <c r="BJ371" s="181"/>
      <c r="BK371" s="181"/>
      <c r="BL371" s="181"/>
      <c r="BM371" s="181"/>
      <c r="BN371" s="181"/>
      <c r="BO371" s="181"/>
      <c r="BP371" s="181"/>
      <c r="BQ371" s="181"/>
      <c r="BR371" s="181"/>
      <c r="BS371" s="181"/>
      <c r="BT371" s="181"/>
      <c r="BU371" s="181"/>
      <c r="BV371" s="181"/>
      <c r="BW371" s="181"/>
      <c r="BX371" s="181"/>
      <c r="BY371" s="181"/>
      <c r="BZ371" s="181"/>
      <c r="CA371" s="181"/>
      <c r="CB371" s="181"/>
      <c r="CC371" s="181"/>
      <c r="CD371" s="181"/>
    </row>
    <row r="372" spans="9:82" s="5" customFormat="1" ht="15" x14ac:dyDescent="0.2">
      <c r="I372" s="181"/>
      <c r="O372" s="7"/>
      <c r="AQ372" s="181"/>
      <c r="AR372" s="181"/>
      <c r="AS372" s="181"/>
      <c r="AT372" s="181"/>
      <c r="AU372" s="181"/>
      <c r="AV372" s="181"/>
      <c r="AW372" s="181"/>
      <c r="AX372" s="181"/>
      <c r="AY372" s="181"/>
      <c r="AZ372" s="181"/>
      <c r="BA372" s="181"/>
      <c r="BB372" s="181"/>
      <c r="BC372" s="181"/>
      <c r="BD372" s="181"/>
      <c r="BE372" s="181"/>
      <c r="BF372" s="181"/>
      <c r="BG372" s="181"/>
      <c r="BH372" s="181"/>
      <c r="BI372" s="181"/>
      <c r="BJ372" s="181"/>
      <c r="BK372" s="181"/>
      <c r="BL372" s="181"/>
      <c r="BM372" s="181"/>
      <c r="BN372" s="181"/>
      <c r="BO372" s="181"/>
      <c r="BP372" s="181"/>
      <c r="BQ372" s="181"/>
      <c r="BR372" s="181"/>
      <c r="BS372" s="181"/>
      <c r="BT372" s="181"/>
      <c r="BU372" s="181"/>
      <c r="BV372" s="181"/>
      <c r="BW372" s="181"/>
      <c r="BX372" s="181"/>
      <c r="BY372" s="181"/>
      <c r="BZ372" s="181"/>
      <c r="CA372" s="181"/>
      <c r="CB372" s="181"/>
      <c r="CC372" s="181"/>
      <c r="CD372" s="181"/>
    </row>
    <row r="373" spans="9:82" s="5" customFormat="1" ht="15" x14ac:dyDescent="0.2">
      <c r="I373" s="181"/>
      <c r="O373" s="7"/>
      <c r="AQ373" s="181"/>
      <c r="AR373" s="181"/>
      <c r="AS373" s="181"/>
      <c r="AT373" s="181"/>
      <c r="AU373" s="181"/>
      <c r="AV373" s="181"/>
      <c r="AW373" s="181"/>
      <c r="AX373" s="181"/>
      <c r="AY373" s="181"/>
      <c r="AZ373" s="181"/>
      <c r="BA373" s="181"/>
      <c r="BB373" s="181"/>
      <c r="BC373" s="181"/>
      <c r="BD373" s="181"/>
      <c r="BE373" s="181"/>
      <c r="BF373" s="181"/>
      <c r="BG373" s="181"/>
      <c r="BH373" s="181"/>
      <c r="BI373" s="181"/>
      <c r="BJ373" s="181"/>
      <c r="BK373" s="181"/>
      <c r="BL373" s="181"/>
      <c r="BM373" s="181"/>
      <c r="BN373" s="181"/>
      <c r="BO373" s="181"/>
      <c r="BP373" s="181"/>
      <c r="BQ373" s="181"/>
      <c r="BR373" s="181"/>
      <c r="BS373" s="181"/>
      <c r="BT373" s="181"/>
      <c r="BU373" s="181"/>
      <c r="BV373" s="181"/>
      <c r="BW373" s="181"/>
      <c r="BX373" s="181"/>
      <c r="BY373" s="181"/>
      <c r="BZ373" s="181"/>
      <c r="CA373" s="181"/>
      <c r="CB373" s="181"/>
      <c r="CC373" s="181"/>
      <c r="CD373" s="181"/>
    </row>
    <row r="374" spans="9:82" s="5" customFormat="1" ht="15" x14ac:dyDescent="0.2">
      <c r="I374" s="181"/>
      <c r="O374" s="7"/>
      <c r="AQ374" s="181"/>
      <c r="AR374" s="181"/>
      <c r="AS374" s="181"/>
      <c r="AT374" s="181"/>
      <c r="AU374" s="181"/>
      <c r="AV374" s="181"/>
      <c r="AW374" s="181"/>
      <c r="AX374" s="181"/>
      <c r="AY374" s="181"/>
      <c r="AZ374" s="181"/>
      <c r="BA374" s="181"/>
      <c r="BB374" s="181"/>
      <c r="BC374" s="181"/>
      <c r="BD374" s="181"/>
      <c r="BE374" s="181"/>
      <c r="BF374" s="181"/>
      <c r="BG374" s="181"/>
      <c r="BH374" s="181"/>
      <c r="BI374" s="181"/>
      <c r="BJ374" s="181"/>
      <c r="BK374" s="181"/>
      <c r="BL374" s="181"/>
      <c r="BM374" s="181"/>
      <c r="BN374" s="181"/>
      <c r="BO374" s="181"/>
      <c r="BP374" s="181"/>
      <c r="BQ374" s="181"/>
      <c r="BR374" s="181"/>
      <c r="BS374" s="181"/>
      <c r="BT374" s="181"/>
      <c r="BU374" s="181"/>
      <c r="BV374" s="181"/>
      <c r="BW374" s="181"/>
      <c r="BX374" s="181"/>
      <c r="BY374" s="181"/>
      <c r="BZ374" s="181"/>
      <c r="CA374" s="181"/>
      <c r="CB374" s="181"/>
      <c r="CC374" s="181"/>
      <c r="CD374" s="181"/>
    </row>
    <row r="375" spans="9:82" s="5" customFormat="1" ht="15" x14ac:dyDescent="0.2">
      <c r="I375" s="181"/>
      <c r="O375" s="7"/>
      <c r="AQ375" s="181"/>
      <c r="AR375" s="181"/>
      <c r="AS375" s="181"/>
      <c r="AT375" s="181"/>
      <c r="AU375" s="181"/>
      <c r="AV375" s="181"/>
      <c r="AW375" s="181"/>
      <c r="AX375" s="181"/>
      <c r="AY375" s="181"/>
      <c r="AZ375" s="181"/>
      <c r="BA375" s="181"/>
      <c r="BB375" s="181"/>
      <c r="BC375" s="181"/>
      <c r="BD375" s="181"/>
      <c r="BE375" s="181"/>
      <c r="BF375" s="181"/>
      <c r="BG375" s="181"/>
      <c r="BH375" s="181"/>
      <c r="BI375" s="181"/>
      <c r="BJ375" s="181"/>
      <c r="BK375" s="181"/>
      <c r="BL375" s="181"/>
      <c r="BM375" s="181"/>
      <c r="BN375" s="181"/>
      <c r="BO375" s="181"/>
      <c r="BP375" s="181"/>
      <c r="BQ375" s="181"/>
      <c r="BR375" s="181"/>
      <c r="BS375" s="181"/>
      <c r="BT375" s="181"/>
      <c r="BU375" s="181"/>
      <c r="BV375" s="181"/>
      <c r="BW375" s="181"/>
      <c r="BX375" s="181"/>
      <c r="BY375" s="181"/>
      <c r="BZ375" s="181"/>
      <c r="CA375" s="181"/>
      <c r="CB375" s="181"/>
      <c r="CC375" s="181"/>
      <c r="CD375" s="181"/>
    </row>
    <row r="376" spans="9:82" s="5" customFormat="1" ht="15" x14ac:dyDescent="0.2">
      <c r="I376" s="181"/>
      <c r="O376" s="7"/>
      <c r="AQ376" s="181"/>
      <c r="AR376" s="181"/>
      <c r="AS376" s="181"/>
      <c r="AT376" s="181"/>
      <c r="AU376" s="181"/>
      <c r="AV376" s="181"/>
      <c r="AW376" s="181"/>
      <c r="AX376" s="181"/>
      <c r="AY376" s="181"/>
      <c r="AZ376" s="181"/>
      <c r="BA376" s="181"/>
      <c r="BB376" s="181"/>
      <c r="BC376" s="181"/>
      <c r="BD376" s="181"/>
      <c r="BE376" s="181"/>
      <c r="BF376" s="181"/>
      <c r="BG376" s="181"/>
      <c r="BH376" s="181"/>
      <c r="BI376" s="181"/>
      <c r="BJ376" s="181"/>
      <c r="BK376" s="181"/>
      <c r="BL376" s="181"/>
      <c r="BM376" s="181"/>
      <c r="BN376" s="181"/>
      <c r="BO376" s="181"/>
      <c r="BP376" s="181"/>
      <c r="BQ376" s="181"/>
      <c r="BR376" s="181"/>
      <c r="BS376" s="181"/>
      <c r="BT376" s="181"/>
      <c r="BU376" s="181"/>
      <c r="BV376" s="181"/>
      <c r="BW376" s="181"/>
      <c r="BX376" s="181"/>
      <c r="BY376" s="181"/>
      <c r="BZ376" s="181"/>
      <c r="CA376" s="181"/>
      <c r="CB376" s="181"/>
      <c r="CC376" s="181"/>
      <c r="CD376" s="181"/>
    </row>
    <row r="377" spans="9:82" s="5" customFormat="1" ht="15" x14ac:dyDescent="0.2">
      <c r="I377" s="181"/>
      <c r="O377" s="7"/>
      <c r="AQ377" s="181"/>
      <c r="AR377" s="181"/>
      <c r="AS377" s="181"/>
      <c r="AT377" s="181"/>
      <c r="AU377" s="181"/>
      <c r="AV377" s="181"/>
      <c r="AW377" s="181"/>
      <c r="AX377" s="181"/>
      <c r="AY377" s="181"/>
      <c r="AZ377" s="181"/>
      <c r="BA377" s="181"/>
      <c r="BB377" s="181"/>
      <c r="BC377" s="181"/>
      <c r="BD377" s="181"/>
      <c r="BE377" s="181"/>
      <c r="BF377" s="181"/>
      <c r="BG377" s="181"/>
      <c r="BH377" s="181"/>
      <c r="BI377" s="181"/>
      <c r="BJ377" s="181"/>
      <c r="BK377" s="181"/>
      <c r="BL377" s="181"/>
      <c r="BM377" s="181"/>
      <c r="BN377" s="181"/>
      <c r="BO377" s="181"/>
      <c r="BP377" s="181"/>
      <c r="BQ377" s="181"/>
      <c r="BR377" s="181"/>
      <c r="BS377" s="181"/>
      <c r="BT377" s="181"/>
      <c r="BU377" s="181"/>
      <c r="BV377" s="181"/>
      <c r="BW377" s="181"/>
      <c r="BX377" s="181"/>
      <c r="BY377" s="181"/>
      <c r="BZ377" s="181"/>
      <c r="CA377" s="181"/>
      <c r="CB377" s="181"/>
      <c r="CC377" s="181"/>
      <c r="CD377" s="181"/>
    </row>
    <row r="378" spans="9:82" s="5" customFormat="1" ht="15" x14ac:dyDescent="0.2">
      <c r="I378" s="181"/>
      <c r="O378" s="7"/>
      <c r="AQ378" s="181"/>
      <c r="AR378" s="181"/>
      <c r="AS378" s="181"/>
      <c r="AT378" s="181"/>
      <c r="AU378" s="181"/>
      <c r="AV378" s="181"/>
      <c r="AW378" s="181"/>
      <c r="AX378" s="181"/>
      <c r="AY378" s="181"/>
      <c r="AZ378" s="181"/>
      <c r="BA378" s="181"/>
      <c r="BB378" s="181"/>
      <c r="BC378" s="181"/>
      <c r="BD378" s="181"/>
      <c r="BE378" s="181"/>
      <c r="BF378" s="181"/>
      <c r="BG378" s="181"/>
      <c r="BH378" s="181"/>
      <c r="BI378" s="181"/>
      <c r="BJ378" s="181"/>
      <c r="BK378" s="181"/>
      <c r="BL378" s="181"/>
      <c r="BM378" s="181"/>
      <c r="BN378" s="181"/>
      <c r="BO378" s="181"/>
      <c r="BP378" s="181"/>
      <c r="BQ378" s="181"/>
      <c r="BR378" s="181"/>
      <c r="BS378" s="181"/>
      <c r="BT378" s="181"/>
      <c r="BU378" s="181"/>
      <c r="BV378" s="181"/>
      <c r="BW378" s="181"/>
      <c r="BX378" s="181"/>
      <c r="BY378" s="181"/>
      <c r="BZ378" s="181"/>
      <c r="CA378" s="181"/>
      <c r="CB378" s="181"/>
      <c r="CC378" s="181"/>
      <c r="CD378" s="181"/>
    </row>
    <row r="379" spans="9:82" s="5" customFormat="1" ht="15" x14ac:dyDescent="0.2">
      <c r="I379" s="181"/>
      <c r="O379" s="7"/>
      <c r="AQ379" s="181"/>
      <c r="AR379" s="181"/>
      <c r="AS379" s="181"/>
      <c r="AT379" s="181"/>
      <c r="AU379" s="181"/>
      <c r="AV379" s="181"/>
      <c r="AW379" s="181"/>
      <c r="AX379" s="181"/>
      <c r="AY379" s="181"/>
      <c r="AZ379" s="181"/>
      <c r="BA379" s="181"/>
      <c r="BB379" s="181"/>
      <c r="BC379" s="181"/>
      <c r="BD379" s="181"/>
      <c r="BE379" s="181"/>
      <c r="BF379" s="181"/>
      <c r="BG379" s="181"/>
      <c r="BH379" s="181"/>
      <c r="BI379" s="181"/>
      <c r="BJ379" s="181"/>
      <c r="BK379" s="181"/>
      <c r="BL379" s="181"/>
      <c r="BM379" s="181"/>
      <c r="BN379" s="181"/>
      <c r="BO379" s="181"/>
      <c r="BP379" s="181"/>
      <c r="BQ379" s="181"/>
      <c r="BR379" s="181"/>
      <c r="BS379" s="181"/>
      <c r="BT379" s="181"/>
      <c r="BU379" s="181"/>
      <c r="BV379" s="181"/>
      <c r="BW379" s="181"/>
      <c r="BX379" s="181"/>
      <c r="BY379" s="181"/>
      <c r="BZ379" s="181"/>
      <c r="CA379" s="181"/>
      <c r="CB379" s="181"/>
      <c r="CC379" s="181"/>
      <c r="CD379" s="181"/>
    </row>
    <row r="380" spans="9:82" s="5" customFormat="1" ht="15" x14ac:dyDescent="0.2">
      <c r="I380" s="181"/>
      <c r="O380" s="7"/>
      <c r="AQ380" s="181"/>
      <c r="AR380" s="181"/>
      <c r="AS380" s="181"/>
      <c r="AT380" s="181"/>
      <c r="AU380" s="181"/>
      <c r="AV380" s="181"/>
      <c r="AW380" s="181"/>
      <c r="AX380" s="181"/>
      <c r="AY380" s="181"/>
      <c r="AZ380" s="181"/>
      <c r="BA380" s="181"/>
      <c r="BB380" s="181"/>
      <c r="BC380" s="181"/>
      <c r="BD380" s="181"/>
      <c r="BE380" s="181"/>
      <c r="BF380" s="181"/>
      <c r="BG380" s="181"/>
      <c r="BH380" s="181"/>
      <c r="BI380" s="181"/>
      <c r="BJ380" s="181"/>
      <c r="BK380" s="181"/>
      <c r="BL380" s="181"/>
      <c r="BM380" s="181"/>
      <c r="BN380" s="181"/>
      <c r="BO380" s="181"/>
      <c r="BP380" s="181"/>
      <c r="BQ380" s="181"/>
      <c r="BR380" s="181"/>
      <c r="BS380" s="181"/>
      <c r="BT380" s="181"/>
      <c r="BU380" s="181"/>
      <c r="BV380" s="181"/>
      <c r="BW380" s="181"/>
      <c r="BX380" s="181"/>
      <c r="BY380" s="181"/>
      <c r="BZ380" s="181"/>
      <c r="CA380" s="181"/>
      <c r="CB380" s="181"/>
      <c r="CC380" s="181"/>
      <c r="CD380" s="181"/>
    </row>
    <row r="381" spans="9:82" s="5" customFormat="1" ht="15" x14ac:dyDescent="0.2">
      <c r="I381" s="181"/>
      <c r="O381" s="7"/>
      <c r="AQ381" s="181"/>
      <c r="AR381" s="181"/>
      <c r="AS381" s="181"/>
      <c r="AT381" s="181"/>
      <c r="AU381" s="181"/>
      <c r="AV381" s="181"/>
      <c r="AW381" s="181"/>
      <c r="AX381" s="181"/>
      <c r="AY381" s="181"/>
      <c r="AZ381" s="181"/>
      <c r="BA381" s="181"/>
      <c r="BB381" s="181"/>
      <c r="BC381" s="181"/>
      <c r="BD381" s="181"/>
      <c r="BE381" s="181"/>
      <c r="BF381" s="181"/>
      <c r="BG381" s="181"/>
      <c r="BH381" s="181"/>
      <c r="BI381" s="181"/>
      <c r="BJ381" s="181"/>
      <c r="BK381" s="181"/>
      <c r="BL381" s="181"/>
      <c r="BM381" s="181"/>
      <c r="BN381" s="181"/>
      <c r="BO381" s="181"/>
      <c r="BP381" s="181"/>
      <c r="BQ381" s="181"/>
      <c r="BR381" s="181"/>
      <c r="BS381" s="181"/>
      <c r="BT381" s="181"/>
      <c r="BU381" s="181"/>
      <c r="BV381" s="181"/>
      <c r="BW381" s="181"/>
      <c r="BX381" s="181"/>
      <c r="BY381" s="181"/>
      <c r="BZ381" s="181"/>
      <c r="CA381" s="181"/>
      <c r="CB381" s="181"/>
      <c r="CC381" s="181"/>
      <c r="CD381" s="181"/>
    </row>
    <row r="382" spans="9:82" s="5" customFormat="1" ht="15" x14ac:dyDescent="0.2">
      <c r="I382" s="181"/>
      <c r="O382" s="7"/>
      <c r="AQ382" s="181"/>
      <c r="AR382" s="181"/>
      <c r="AS382" s="181"/>
      <c r="AT382" s="181"/>
      <c r="AU382" s="181"/>
      <c r="AV382" s="181"/>
      <c r="AW382" s="181"/>
      <c r="AX382" s="181"/>
      <c r="AY382" s="181"/>
      <c r="AZ382" s="181"/>
      <c r="BA382" s="181"/>
      <c r="BB382" s="181"/>
      <c r="BC382" s="181"/>
      <c r="BD382" s="181"/>
      <c r="BE382" s="181"/>
      <c r="BF382" s="181"/>
      <c r="BG382" s="181"/>
      <c r="BH382" s="181"/>
      <c r="BI382" s="181"/>
      <c r="BJ382" s="181"/>
      <c r="BK382" s="181"/>
      <c r="BL382" s="181"/>
      <c r="BM382" s="181"/>
      <c r="BN382" s="181"/>
      <c r="BO382" s="181"/>
      <c r="BP382" s="181"/>
      <c r="BQ382" s="181"/>
      <c r="BR382" s="181"/>
      <c r="BS382" s="181"/>
      <c r="BT382" s="181"/>
      <c r="BU382" s="181"/>
      <c r="BV382" s="181"/>
      <c r="BW382" s="181"/>
      <c r="BX382" s="181"/>
      <c r="BY382" s="181"/>
      <c r="BZ382" s="181"/>
      <c r="CA382" s="181"/>
      <c r="CB382" s="181"/>
      <c r="CC382" s="181"/>
      <c r="CD382" s="181"/>
    </row>
    <row r="383" spans="9:82" s="5" customFormat="1" ht="15" x14ac:dyDescent="0.2">
      <c r="I383" s="181"/>
      <c r="O383" s="7"/>
      <c r="AQ383" s="181"/>
      <c r="AR383" s="181"/>
      <c r="AS383" s="181"/>
      <c r="AT383" s="181"/>
      <c r="AU383" s="181"/>
      <c r="AV383" s="181"/>
      <c r="AW383" s="181"/>
      <c r="AX383" s="181"/>
      <c r="AY383" s="181"/>
      <c r="AZ383" s="181"/>
      <c r="BA383" s="181"/>
      <c r="BB383" s="181"/>
      <c r="BC383" s="181"/>
      <c r="BD383" s="181"/>
      <c r="BE383" s="181"/>
      <c r="BF383" s="181"/>
      <c r="BG383" s="181"/>
      <c r="BH383" s="181"/>
      <c r="BI383" s="181"/>
      <c r="BJ383" s="181"/>
      <c r="BK383" s="181"/>
      <c r="BL383" s="181"/>
      <c r="BM383" s="181"/>
      <c r="BN383" s="181"/>
      <c r="BO383" s="181"/>
      <c r="BP383" s="181"/>
      <c r="BQ383" s="181"/>
      <c r="BR383" s="181"/>
      <c r="BS383" s="181"/>
      <c r="BT383" s="181"/>
      <c r="BU383" s="181"/>
      <c r="BV383" s="181"/>
      <c r="BW383" s="181"/>
      <c r="BX383" s="181"/>
      <c r="BY383" s="181"/>
      <c r="BZ383" s="181"/>
      <c r="CA383" s="181"/>
      <c r="CB383" s="181"/>
      <c r="CC383" s="181"/>
      <c r="CD383" s="181"/>
    </row>
    <row r="384" spans="9:82" s="5" customFormat="1" ht="15" x14ac:dyDescent="0.2">
      <c r="I384" s="181"/>
      <c r="O384" s="7"/>
      <c r="AQ384" s="181"/>
      <c r="AR384" s="181"/>
      <c r="AS384" s="181"/>
      <c r="AT384" s="181"/>
      <c r="AU384" s="181"/>
      <c r="AV384" s="181"/>
      <c r="AW384" s="181"/>
      <c r="AX384" s="181"/>
      <c r="AY384" s="181"/>
      <c r="AZ384" s="181"/>
      <c r="BA384" s="181"/>
      <c r="BB384" s="181"/>
      <c r="BC384" s="181"/>
      <c r="BD384" s="181"/>
      <c r="BE384" s="181"/>
      <c r="BF384" s="181"/>
      <c r="BG384" s="181"/>
      <c r="BH384" s="181"/>
      <c r="BI384" s="181"/>
      <c r="BJ384" s="181"/>
      <c r="BK384" s="181"/>
      <c r="BL384" s="181"/>
      <c r="BM384" s="181"/>
      <c r="BN384" s="181"/>
      <c r="BO384" s="181"/>
      <c r="BP384" s="181"/>
      <c r="BQ384" s="181"/>
      <c r="BR384" s="181"/>
      <c r="BS384" s="181"/>
      <c r="BT384" s="181"/>
      <c r="BU384" s="181"/>
      <c r="BV384" s="181"/>
      <c r="BW384" s="181"/>
      <c r="BX384" s="181"/>
      <c r="BY384" s="181"/>
      <c r="BZ384" s="181"/>
      <c r="CA384" s="181"/>
      <c r="CB384" s="181"/>
      <c r="CC384" s="181"/>
      <c r="CD384" s="181"/>
    </row>
    <row r="385" spans="1:82" s="5" customFormat="1" ht="15" x14ac:dyDescent="0.2">
      <c r="I385" s="181"/>
      <c r="O385" s="7"/>
      <c r="AQ385" s="181"/>
      <c r="AR385" s="181"/>
      <c r="AS385" s="181"/>
      <c r="AT385" s="181"/>
      <c r="AU385" s="181"/>
      <c r="AV385" s="181"/>
      <c r="AW385" s="181"/>
      <c r="AX385" s="181"/>
      <c r="AY385" s="181"/>
      <c r="AZ385" s="181"/>
      <c r="BA385" s="181"/>
      <c r="BB385" s="181"/>
      <c r="BC385" s="181"/>
      <c r="BD385" s="181"/>
      <c r="BE385" s="181"/>
      <c r="BF385" s="181"/>
      <c r="BG385" s="181"/>
      <c r="BH385" s="181"/>
      <c r="BI385" s="181"/>
      <c r="BJ385" s="181"/>
      <c r="BK385" s="181"/>
      <c r="BL385" s="181"/>
      <c r="BM385" s="181"/>
      <c r="BN385" s="181"/>
      <c r="BO385" s="181"/>
      <c r="BP385" s="181"/>
      <c r="BQ385" s="181"/>
      <c r="BR385" s="181"/>
      <c r="BS385" s="181"/>
      <c r="BT385" s="181"/>
      <c r="BU385" s="181"/>
      <c r="BV385" s="181"/>
      <c r="BW385" s="181"/>
      <c r="BX385" s="181"/>
      <c r="BY385" s="181"/>
      <c r="BZ385" s="181"/>
      <c r="CA385" s="181"/>
      <c r="CB385" s="181"/>
      <c r="CC385" s="181"/>
      <c r="CD385" s="181"/>
    </row>
    <row r="386" spans="1:82" s="5" customFormat="1" ht="15" x14ac:dyDescent="0.2">
      <c r="I386" s="181"/>
      <c r="O386" s="7"/>
      <c r="AQ386" s="181"/>
      <c r="AR386" s="181"/>
      <c r="AS386" s="181"/>
      <c r="AT386" s="181"/>
      <c r="AU386" s="181"/>
      <c r="AV386" s="181"/>
      <c r="AW386" s="181"/>
      <c r="AX386" s="181"/>
      <c r="AY386" s="181"/>
      <c r="AZ386" s="181"/>
      <c r="BA386" s="181"/>
      <c r="BB386" s="181"/>
      <c r="BC386" s="181"/>
      <c r="BD386" s="181"/>
      <c r="BE386" s="181"/>
      <c r="BF386" s="181"/>
      <c r="BG386" s="181"/>
      <c r="BH386" s="181"/>
      <c r="BI386" s="181"/>
      <c r="BJ386" s="181"/>
      <c r="BK386" s="181"/>
      <c r="BL386" s="181"/>
      <c r="BM386" s="181"/>
      <c r="BN386" s="181"/>
      <c r="BO386" s="181"/>
      <c r="BP386" s="181"/>
      <c r="BQ386" s="181"/>
      <c r="BR386" s="181"/>
      <c r="BS386" s="181"/>
      <c r="BT386" s="181"/>
      <c r="BU386" s="181"/>
      <c r="BV386" s="181"/>
      <c r="BW386" s="181"/>
      <c r="BX386" s="181"/>
      <c r="BY386" s="181"/>
      <c r="BZ386" s="181"/>
      <c r="CA386" s="181"/>
      <c r="CB386" s="181"/>
      <c r="CC386" s="181"/>
      <c r="CD386" s="181"/>
    </row>
    <row r="387" spans="1:82" s="5" customFormat="1" ht="15" x14ac:dyDescent="0.2">
      <c r="I387" s="181"/>
      <c r="O387" s="7"/>
      <c r="AQ387" s="181"/>
      <c r="AR387" s="181"/>
      <c r="AS387" s="181"/>
      <c r="AT387" s="181"/>
      <c r="AU387" s="181"/>
      <c r="AV387" s="181"/>
      <c r="AW387" s="181"/>
      <c r="AX387" s="181"/>
      <c r="AY387" s="181"/>
      <c r="AZ387" s="181"/>
      <c r="BA387" s="181"/>
      <c r="BB387" s="181"/>
      <c r="BC387" s="181"/>
      <c r="BD387" s="181"/>
      <c r="BE387" s="181"/>
      <c r="BF387" s="181"/>
      <c r="BG387" s="181"/>
      <c r="BH387" s="181"/>
      <c r="BI387" s="181"/>
      <c r="BJ387" s="181"/>
      <c r="BK387" s="181"/>
      <c r="BL387" s="181"/>
      <c r="BM387" s="181"/>
      <c r="BN387" s="181"/>
      <c r="BO387" s="181"/>
      <c r="BP387" s="181"/>
      <c r="BQ387" s="181"/>
      <c r="BR387" s="181"/>
      <c r="BS387" s="181"/>
      <c r="BT387" s="181"/>
      <c r="BU387" s="181"/>
      <c r="BV387" s="181"/>
      <c r="BW387" s="181"/>
      <c r="BX387" s="181"/>
      <c r="BY387" s="181"/>
      <c r="BZ387" s="181"/>
      <c r="CA387" s="181"/>
      <c r="CB387" s="181"/>
      <c r="CC387" s="181"/>
      <c r="CD387" s="181"/>
    </row>
    <row r="388" spans="1:82" s="5" customFormat="1" ht="15" x14ac:dyDescent="0.2">
      <c r="I388" s="181"/>
      <c r="O388" s="7"/>
      <c r="AQ388" s="181"/>
      <c r="AR388" s="181"/>
      <c r="AS388" s="181"/>
      <c r="AT388" s="181"/>
      <c r="AU388" s="181"/>
      <c r="AV388" s="181"/>
      <c r="AW388" s="181"/>
      <c r="AX388" s="181"/>
      <c r="AY388" s="181"/>
      <c r="AZ388" s="181"/>
      <c r="BA388" s="181"/>
      <c r="BB388" s="181"/>
      <c r="BC388" s="181"/>
      <c r="BD388" s="181"/>
      <c r="BE388" s="181"/>
      <c r="BF388" s="181"/>
      <c r="BG388" s="181"/>
      <c r="BH388" s="181"/>
      <c r="BI388" s="181"/>
      <c r="BJ388" s="181"/>
      <c r="BK388" s="181"/>
      <c r="BL388" s="181"/>
      <c r="BM388" s="181"/>
      <c r="BN388" s="181"/>
      <c r="BO388" s="181"/>
      <c r="BP388" s="181"/>
      <c r="BQ388" s="181"/>
      <c r="BR388" s="181"/>
      <c r="BS388" s="181"/>
      <c r="BT388" s="181"/>
      <c r="BU388" s="181"/>
      <c r="BV388" s="181"/>
      <c r="BW388" s="181"/>
      <c r="BX388" s="181"/>
      <c r="BY388" s="181"/>
      <c r="BZ388" s="181"/>
      <c r="CA388" s="181"/>
      <c r="CB388" s="181"/>
      <c r="CC388" s="181"/>
      <c r="CD388" s="181"/>
    </row>
    <row r="389" spans="1:82" s="5" customFormat="1" ht="15" x14ac:dyDescent="0.2">
      <c r="I389" s="181"/>
      <c r="O389" s="7"/>
      <c r="AQ389" s="181"/>
      <c r="AR389" s="181"/>
      <c r="AS389" s="181"/>
      <c r="AT389" s="181"/>
      <c r="AU389" s="181"/>
      <c r="AV389" s="181"/>
      <c r="AW389" s="181"/>
      <c r="AX389" s="181"/>
      <c r="AY389" s="181"/>
      <c r="AZ389" s="181"/>
      <c r="BA389" s="181"/>
      <c r="BB389" s="181"/>
      <c r="BC389" s="181"/>
      <c r="BD389" s="181"/>
      <c r="BE389" s="181"/>
      <c r="BF389" s="181"/>
      <c r="BG389" s="181"/>
      <c r="BH389" s="181"/>
      <c r="BI389" s="181"/>
      <c r="BJ389" s="181"/>
      <c r="BK389" s="181"/>
      <c r="BL389" s="181"/>
      <c r="BM389" s="181"/>
      <c r="BN389" s="181"/>
      <c r="BO389" s="181"/>
      <c r="BP389" s="181"/>
      <c r="BQ389" s="181"/>
      <c r="BR389" s="181"/>
      <c r="BS389" s="181"/>
      <c r="BT389" s="181"/>
      <c r="BU389" s="181"/>
      <c r="BV389" s="181"/>
      <c r="BW389" s="181"/>
      <c r="BX389" s="181"/>
      <c r="BY389" s="181"/>
      <c r="BZ389" s="181"/>
      <c r="CA389" s="181"/>
      <c r="CB389" s="181"/>
      <c r="CC389" s="181"/>
      <c r="CD389" s="181"/>
    </row>
    <row r="390" spans="1:82" s="5" customFormat="1" ht="15" x14ac:dyDescent="0.2">
      <c r="I390" s="181"/>
      <c r="O390" s="7"/>
      <c r="AQ390" s="181"/>
      <c r="AR390" s="181"/>
      <c r="AS390" s="181"/>
      <c r="AT390" s="181"/>
      <c r="AU390" s="181"/>
      <c r="AV390" s="181"/>
      <c r="AW390" s="181"/>
      <c r="AX390" s="181"/>
      <c r="AY390" s="181"/>
      <c r="AZ390" s="181"/>
      <c r="BA390" s="181"/>
      <c r="BB390" s="181"/>
      <c r="BC390" s="181"/>
      <c r="BD390" s="181"/>
      <c r="BE390" s="181"/>
      <c r="BF390" s="181"/>
      <c r="BG390" s="181"/>
      <c r="BH390" s="181"/>
      <c r="BI390" s="181"/>
      <c r="BJ390" s="181"/>
      <c r="BK390" s="181"/>
      <c r="BL390" s="181"/>
      <c r="BM390" s="181"/>
      <c r="BN390" s="181"/>
      <c r="BO390" s="181"/>
      <c r="BP390" s="181"/>
      <c r="BQ390" s="181"/>
      <c r="BR390" s="181"/>
      <c r="BS390" s="181"/>
      <c r="BT390" s="181"/>
      <c r="BU390" s="181"/>
      <c r="BV390" s="181"/>
      <c r="BW390" s="181"/>
      <c r="BX390" s="181"/>
      <c r="BY390" s="181"/>
      <c r="BZ390" s="181"/>
      <c r="CA390" s="181"/>
      <c r="CB390" s="181"/>
      <c r="CC390" s="181"/>
      <c r="CD390" s="181"/>
    </row>
    <row r="391" spans="1:82" s="5" customFormat="1" ht="15" x14ac:dyDescent="0.2">
      <c r="I391" s="181"/>
      <c r="O391" s="7"/>
      <c r="AQ391" s="181"/>
      <c r="AR391" s="181"/>
      <c r="AS391" s="181"/>
      <c r="AT391" s="181"/>
      <c r="AU391" s="181"/>
      <c r="AV391" s="181"/>
      <c r="AW391" s="181"/>
      <c r="AX391" s="181"/>
      <c r="AY391" s="181"/>
      <c r="AZ391" s="181"/>
      <c r="BA391" s="181"/>
      <c r="BB391" s="181"/>
      <c r="BC391" s="181"/>
      <c r="BD391" s="181"/>
      <c r="BE391" s="181"/>
      <c r="BF391" s="181"/>
      <c r="BG391" s="181"/>
      <c r="BH391" s="181"/>
      <c r="BI391" s="181"/>
      <c r="BJ391" s="181"/>
      <c r="BK391" s="181"/>
      <c r="BL391" s="181"/>
      <c r="BM391" s="181"/>
      <c r="BN391" s="181"/>
      <c r="BO391" s="181"/>
      <c r="BP391" s="181"/>
      <c r="BQ391" s="181"/>
      <c r="BR391" s="181"/>
      <c r="BS391" s="181"/>
      <c r="BT391" s="181"/>
      <c r="BU391" s="181"/>
      <c r="BV391" s="181"/>
      <c r="BW391" s="181"/>
      <c r="BX391" s="181"/>
      <c r="BY391" s="181"/>
      <c r="BZ391" s="181"/>
      <c r="CA391" s="181"/>
      <c r="CB391" s="181"/>
      <c r="CC391" s="181"/>
      <c r="CD391" s="181"/>
    </row>
    <row r="392" spans="1:82" s="5" customFormat="1" ht="15" x14ac:dyDescent="0.2">
      <c r="I392" s="181"/>
      <c r="O392" s="7"/>
      <c r="AQ392" s="181"/>
      <c r="AR392" s="181"/>
      <c r="AS392" s="181"/>
      <c r="AT392" s="181"/>
      <c r="AU392" s="181"/>
      <c r="AV392" s="181"/>
      <c r="AW392" s="181"/>
      <c r="AX392" s="181"/>
      <c r="AY392" s="181"/>
      <c r="AZ392" s="181"/>
      <c r="BA392" s="181"/>
      <c r="BB392" s="181"/>
      <c r="BC392" s="181"/>
      <c r="BD392" s="181"/>
      <c r="BE392" s="181"/>
      <c r="BF392" s="181"/>
      <c r="BG392" s="181"/>
      <c r="BH392" s="181"/>
      <c r="BI392" s="181"/>
      <c r="BJ392" s="181"/>
      <c r="BK392" s="181"/>
      <c r="BL392" s="181"/>
      <c r="BM392" s="181"/>
      <c r="BN392" s="181"/>
      <c r="BO392" s="181"/>
      <c r="BP392" s="181"/>
      <c r="BQ392" s="181"/>
      <c r="BR392" s="181"/>
      <c r="BS392" s="181"/>
      <c r="BT392" s="181"/>
      <c r="BU392" s="181"/>
      <c r="BV392" s="181"/>
      <c r="BW392" s="181"/>
      <c r="BX392" s="181"/>
      <c r="BY392" s="181"/>
      <c r="BZ392" s="181"/>
      <c r="CA392" s="181"/>
      <c r="CB392" s="181"/>
      <c r="CC392" s="181"/>
      <c r="CD392" s="181"/>
    </row>
    <row r="393" spans="1:82" s="5" customFormat="1" ht="15" x14ac:dyDescent="0.2">
      <c r="I393" s="181"/>
      <c r="O393" s="7"/>
      <c r="AQ393" s="181"/>
      <c r="AR393" s="181"/>
      <c r="AS393" s="181"/>
      <c r="AT393" s="181"/>
      <c r="AU393" s="181"/>
      <c r="AV393" s="181"/>
      <c r="AW393" s="181"/>
      <c r="AX393" s="181"/>
      <c r="AY393" s="181"/>
      <c r="AZ393" s="181"/>
      <c r="BA393" s="181"/>
      <c r="BB393" s="181"/>
      <c r="BC393" s="181"/>
      <c r="BD393" s="181"/>
      <c r="BE393" s="181"/>
      <c r="BF393" s="181"/>
      <c r="BG393" s="181"/>
      <c r="BH393" s="181"/>
      <c r="BI393" s="181"/>
      <c r="BJ393" s="181"/>
      <c r="BK393" s="181"/>
      <c r="BL393" s="181"/>
      <c r="BM393" s="181"/>
      <c r="BN393" s="181"/>
      <c r="BO393" s="181"/>
      <c r="BP393" s="181"/>
      <c r="BQ393" s="181"/>
      <c r="BR393" s="181"/>
      <c r="BS393" s="181"/>
      <c r="BT393" s="181"/>
      <c r="BU393" s="181"/>
      <c r="BV393" s="181"/>
      <c r="BW393" s="181"/>
      <c r="BX393" s="181"/>
      <c r="BY393" s="181"/>
      <c r="BZ393" s="181"/>
      <c r="CA393" s="181"/>
      <c r="CB393" s="181"/>
      <c r="CC393" s="181"/>
      <c r="CD393" s="181"/>
    </row>
    <row r="394" spans="1:82" s="5" customFormat="1" ht="15" x14ac:dyDescent="0.2">
      <c r="I394" s="181"/>
      <c r="O394" s="7"/>
      <c r="AQ394" s="181"/>
      <c r="AR394" s="181"/>
      <c r="AS394" s="181"/>
      <c r="AT394" s="181"/>
      <c r="AU394" s="181"/>
      <c r="AV394" s="181"/>
      <c r="AW394" s="181"/>
      <c r="AX394" s="181"/>
      <c r="AY394" s="181"/>
      <c r="AZ394" s="181"/>
      <c r="BA394" s="181"/>
      <c r="BB394" s="181"/>
      <c r="BC394" s="181"/>
      <c r="BD394" s="181"/>
      <c r="BE394" s="181"/>
      <c r="BF394" s="181"/>
      <c r="BG394" s="181"/>
      <c r="BH394" s="181"/>
      <c r="BI394" s="181"/>
      <c r="BJ394" s="181"/>
      <c r="BK394" s="181"/>
      <c r="BL394" s="181"/>
      <c r="BM394" s="181"/>
      <c r="BN394" s="181"/>
      <c r="BO394" s="181"/>
      <c r="BP394" s="181"/>
      <c r="BQ394" s="181"/>
      <c r="BR394" s="181"/>
      <c r="BS394" s="181"/>
      <c r="BT394" s="181"/>
      <c r="BU394" s="181"/>
      <c r="BV394" s="181"/>
      <c r="BW394" s="181"/>
      <c r="BX394" s="181"/>
      <c r="BY394" s="181"/>
      <c r="BZ394" s="181"/>
      <c r="CA394" s="181"/>
      <c r="CB394" s="181"/>
      <c r="CC394" s="181"/>
      <c r="CD394" s="181"/>
    </row>
    <row r="395" spans="1:82" s="5" customFormat="1" ht="15" x14ac:dyDescent="0.2">
      <c r="I395" s="181"/>
      <c r="O395" s="7"/>
      <c r="AQ395" s="181"/>
      <c r="AR395" s="181"/>
      <c r="AS395" s="181"/>
      <c r="AT395" s="181"/>
      <c r="AU395" s="181"/>
      <c r="AV395" s="181"/>
      <c r="AW395" s="181"/>
      <c r="AX395" s="181"/>
      <c r="AY395" s="181"/>
      <c r="AZ395" s="181"/>
      <c r="BA395" s="181"/>
      <c r="BB395" s="181"/>
      <c r="BC395" s="181"/>
      <c r="BD395" s="181"/>
      <c r="BE395" s="181"/>
      <c r="BF395" s="181"/>
      <c r="BG395" s="181"/>
      <c r="BH395" s="181"/>
      <c r="BI395" s="181"/>
      <c r="BJ395" s="181"/>
      <c r="BK395" s="181"/>
      <c r="BL395" s="181"/>
      <c r="BM395" s="181"/>
      <c r="BN395" s="181"/>
      <c r="BO395" s="181"/>
      <c r="BP395" s="181"/>
      <c r="BQ395" s="181"/>
      <c r="BR395" s="181"/>
      <c r="BS395" s="181"/>
      <c r="BT395" s="181"/>
      <c r="BU395" s="181"/>
      <c r="BV395" s="181"/>
      <c r="BW395" s="181"/>
      <c r="BX395" s="181"/>
      <c r="BY395" s="181"/>
      <c r="BZ395" s="181"/>
      <c r="CA395" s="181"/>
      <c r="CB395" s="181"/>
      <c r="CC395" s="181"/>
      <c r="CD395" s="181"/>
    </row>
    <row r="396" spans="1:82" s="5" customFormat="1" ht="15" x14ac:dyDescent="0.2">
      <c r="I396" s="181"/>
      <c r="O396" s="7"/>
      <c r="AQ396" s="181"/>
      <c r="AR396" s="181"/>
      <c r="AS396" s="181"/>
      <c r="AT396" s="181"/>
      <c r="AU396" s="181"/>
      <c r="AV396" s="181"/>
      <c r="AW396" s="181"/>
      <c r="AX396" s="181"/>
      <c r="AY396" s="181"/>
      <c r="AZ396" s="181"/>
      <c r="BA396" s="181"/>
      <c r="BB396" s="181"/>
      <c r="BC396" s="181"/>
      <c r="BD396" s="181"/>
      <c r="BE396" s="181"/>
      <c r="BF396" s="181"/>
      <c r="BG396" s="181"/>
      <c r="BH396" s="181"/>
      <c r="BI396" s="181"/>
      <c r="BJ396" s="181"/>
      <c r="BK396" s="181"/>
      <c r="BL396" s="181"/>
      <c r="BM396" s="181"/>
      <c r="BN396" s="181"/>
      <c r="BO396" s="181"/>
      <c r="BP396" s="181"/>
      <c r="BQ396" s="181"/>
      <c r="BR396" s="181"/>
      <c r="BS396" s="181"/>
      <c r="BT396" s="181"/>
      <c r="BU396" s="181"/>
      <c r="BV396" s="181"/>
      <c r="BW396" s="181"/>
      <c r="BX396" s="181"/>
      <c r="BY396" s="181"/>
      <c r="BZ396" s="181"/>
      <c r="CA396" s="181"/>
      <c r="CB396" s="181"/>
      <c r="CC396" s="181"/>
      <c r="CD396" s="181"/>
    </row>
    <row r="397" spans="1:82" s="5" customFormat="1" ht="15" x14ac:dyDescent="0.2">
      <c r="I397" s="181"/>
      <c r="O397" s="7"/>
      <c r="AQ397" s="181"/>
      <c r="AR397" s="181"/>
      <c r="AS397" s="181"/>
      <c r="AT397" s="181"/>
      <c r="AU397" s="181"/>
      <c r="AV397" s="181"/>
      <c r="AW397" s="181"/>
      <c r="AX397" s="181"/>
      <c r="AY397" s="181"/>
      <c r="AZ397" s="181"/>
      <c r="BA397" s="181"/>
      <c r="BB397" s="181"/>
      <c r="BC397" s="181"/>
      <c r="BD397" s="181"/>
      <c r="BE397" s="181"/>
      <c r="BF397" s="181"/>
      <c r="BG397" s="181"/>
      <c r="BH397" s="181"/>
      <c r="BI397" s="181"/>
      <c r="BJ397" s="181"/>
      <c r="BK397" s="181"/>
      <c r="BL397" s="181"/>
      <c r="BM397" s="181"/>
      <c r="BN397" s="181"/>
      <c r="BO397" s="181"/>
      <c r="BP397" s="181"/>
      <c r="BQ397" s="181"/>
      <c r="BR397" s="181"/>
      <c r="BS397" s="181"/>
      <c r="BT397" s="181"/>
      <c r="BU397" s="181"/>
      <c r="BV397" s="181"/>
      <c r="BW397" s="181"/>
      <c r="BX397" s="181"/>
      <c r="BY397" s="181"/>
      <c r="BZ397" s="181"/>
      <c r="CA397" s="181"/>
      <c r="CB397" s="181"/>
      <c r="CC397" s="181"/>
      <c r="CD397" s="181"/>
    </row>
    <row r="398" spans="1:82" s="5" customFormat="1" ht="15" x14ac:dyDescent="0.2">
      <c r="I398" s="181"/>
      <c r="O398" s="7"/>
      <c r="AQ398" s="181"/>
      <c r="AR398" s="181"/>
      <c r="AS398" s="181"/>
      <c r="AT398" s="181"/>
      <c r="AU398" s="181"/>
      <c r="AV398" s="181"/>
      <c r="AW398" s="181"/>
      <c r="AX398" s="181"/>
      <c r="AY398" s="181"/>
      <c r="AZ398" s="181"/>
      <c r="BA398" s="181"/>
      <c r="BB398" s="181"/>
      <c r="BC398" s="181"/>
      <c r="BD398" s="181"/>
      <c r="BE398" s="181"/>
      <c r="BF398" s="181"/>
      <c r="BG398" s="181"/>
      <c r="BH398" s="181"/>
      <c r="BI398" s="181"/>
      <c r="BJ398" s="181"/>
      <c r="BK398" s="181"/>
      <c r="BL398" s="181"/>
      <c r="BM398" s="181"/>
      <c r="BN398" s="181"/>
      <c r="BO398" s="181"/>
      <c r="BP398" s="181"/>
      <c r="BQ398" s="181"/>
      <c r="BR398" s="181"/>
      <c r="BS398" s="181"/>
      <c r="BT398" s="181"/>
      <c r="BU398" s="181"/>
      <c r="BV398" s="181"/>
      <c r="BW398" s="181"/>
      <c r="BX398" s="181"/>
      <c r="BY398" s="181"/>
      <c r="BZ398" s="181"/>
      <c r="CA398" s="181"/>
      <c r="CB398" s="181"/>
      <c r="CC398" s="181"/>
      <c r="CD398" s="181"/>
    </row>
    <row r="399" spans="1:82" ht="15" x14ac:dyDescent="0.2">
      <c r="A399" s="5"/>
      <c r="B399" s="5"/>
      <c r="C399" s="5"/>
      <c r="D399" s="5"/>
      <c r="E399" s="5"/>
      <c r="F399" s="5"/>
      <c r="G399" s="5"/>
      <c r="H399" s="5"/>
      <c r="I399" s="181"/>
      <c r="J399" s="5"/>
      <c r="K399" s="5"/>
      <c r="L399" s="5"/>
      <c r="M399" s="5"/>
      <c r="N399" s="5"/>
      <c r="O399" s="7"/>
      <c r="P399" s="5"/>
      <c r="Q399" s="5"/>
      <c r="R399" s="5"/>
      <c r="S399" s="5"/>
      <c r="T399" s="5"/>
      <c r="U399" s="5"/>
      <c r="V399" s="5"/>
      <c r="W399" s="5"/>
      <c r="X399" s="5"/>
      <c r="Y399" s="5"/>
      <c r="Z399" s="5"/>
      <c r="AQ399" s="181"/>
      <c r="AR399" s="181"/>
      <c r="AS399" s="181"/>
    </row>
    <row r="400" spans="1:82" ht="15" x14ac:dyDescent="0.2">
      <c r="A400" s="5"/>
      <c r="B400" s="5"/>
      <c r="C400" s="5"/>
      <c r="D400" s="5"/>
      <c r="E400" s="5"/>
      <c r="F400" s="5"/>
      <c r="G400" s="5"/>
      <c r="H400" s="5"/>
      <c r="I400" s="181"/>
      <c r="J400" s="5"/>
      <c r="K400" s="5"/>
      <c r="L400" s="5"/>
      <c r="M400" s="5"/>
      <c r="N400" s="5"/>
      <c r="O400" s="7"/>
      <c r="P400" s="5"/>
      <c r="Q400" s="5"/>
      <c r="R400" s="5"/>
      <c r="S400" s="5"/>
      <c r="T400" s="5"/>
      <c r="U400" s="5"/>
      <c r="V400" s="5"/>
      <c r="W400" s="5"/>
      <c r="X400" s="5"/>
      <c r="Y400" s="5"/>
      <c r="Z400" s="5"/>
      <c r="AQ400" s="181"/>
      <c r="AR400" s="181"/>
      <c r="AS400" s="181"/>
    </row>
    <row r="401" spans="1:44" ht="15" x14ac:dyDescent="0.2">
      <c r="A401" s="5"/>
      <c r="B401" s="5"/>
      <c r="C401" s="5"/>
      <c r="D401" s="5"/>
      <c r="E401" s="5"/>
      <c r="F401" s="5"/>
      <c r="G401" s="5"/>
      <c r="H401" s="5"/>
      <c r="I401" s="181"/>
      <c r="J401" s="5"/>
      <c r="K401" s="5"/>
      <c r="L401" s="5"/>
      <c r="M401" s="5"/>
      <c r="N401" s="5"/>
      <c r="O401" s="7"/>
      <c r="P401" s="5"/>
      <c r="Q401" s="5"/>
      <c r="R401" s="5"/>
      <c r="S401" s="5"/>
      <c r="T401" s="5"/>
      <c r="U401" s="5"/>
      <c r="V401" s="5"/>
      <c r="W401" s="5"/>
      <c r="X401" s="5"/>
      <c r="Y401" s="5"/>
      <c r="Z401" s="5"/>
      <c r="AQ401" s="181"/>
      <c r="AR401" s="181"/>
    </row>
    <row r="402" spans="1:44" ht="15" x14ac:dyDescent="0.2">
      <c r="A402" s="5"/>
      <c r="B402" s="5"/>
      <c r="C402" s="5"/>
      <c r="D402" s="5"/>
      <c r="E402" s="5"/>
      <c r="F402" s="5"/>
      <c r="G402" s="5"/>
      <c r="H402" s="5"/>
      <c r="I402" s="181"/>
      <c r="J402" s="5"/>
      <c r="K402" s="5"/>
      <c r="L402" s="5"/>
      <c r="M402" s="5"/>
      <c r="N402" s="5"/>
      <c r="O402" s="7"/>
      <c r="P402" s="5"/>
      <c r="Q402" s="5"/>
      <c r="R402" s="5"/>
      <c r="S402" s="5"/>
      <c r="T402" s="5"/>
      <c r="U402" s="5"/>
      <c r="V402" s="5"/>
      <c r="W402" s="5"/>
      <c r="X402" s="5"/>
      <c r="Y402" s="5"/>
      <c r="Z402" s="5"/>
      <c r="AQ402" s="181"/>
      <c r="AR402" s="181"/>
    </row>
    <row r="403" spans="1:44" ht="15" x14ac:dyDescent="0.2">
      <c r="A403" s="5"/>
      <c r="B403" s="5"/>
      <c r="C403" s="5"/>
      <c r="D403" s="5"/>
      <c r="E403" s="5"/>
      <c r="F403" s="5"/>
      <c r="G403" s="5"/>
      <c r="H403" s="5"/>
      <c r="I403" s="181"/>
      <c r="J403" s="5"/>
      <c r="K403" s="5"/>
      <c r="L403" s="5"/>
      <c r="M403" s="5"/>
      <c r="N403" s="5"/>
      <c r="O403" s="7"/>
      <c r="P403" s="5"/>
      <c r="Q403" s="5"/>
      <c r="R403" s="5"/>
      <c r="S403" s="5"/>
      <c r="T403" s="5"/>
      <c r="U403" s="5"/>
      <c r="V403" s="5"/>
      <c r="W403" s="5"/>
      <c r="X403" s="5"/>
      <c r="Y403" s="5"/>
      <c r="Z403" s="5"/>
      <c r="AQ403" s="181"/>
      <c r="AR403" s="181"/>
    </row>
    <row r="404" spans="1:44" ht="15" x14ac:dyDescent="0.2">
      <c r="A404" s="5"/>
      <c r="B404" s="5"/>
      <c r="C404" s="5"/>
      <c r="D404" s="5"/>
      <c r="E404" s="5"/>
      <c r="F404" s="5"/>
      <c r="G404" s="5"/>
      <c r="H404" s="5"/>
      <c r="I404" s="181"/>
      <c r="J404" s="5"/>
      <c r="K404" s="5"/>
      <c r="L404" s="5"/>
      <c r="M404" s="5"/>
      <c r="N404" s="5"/>
      <c r="O404" s="7"/>
      <c r="P404" s="5"/>
      <c r="Q404" s="5"/>
      <c r="R404" s="5"/>
      <c r="S404" s="5"/>
      <c r="T404" s="5"/>
      <c r="U404" s="5"/>
      <c r="V404" s="5"/>
      <c r="W404" s="5"/>
      <c r="X404" s="5"/>
      <c r="Y404" s="5"/>
      <c r="Z404" s="5"/>
      <c r="AQ404" s="181"/>
      <c r="AR404" s="181"/>
    </row>
    <row r="405" spans="1:44" ht="15" x14ac:dyDescent="0.2">
      <c r="A405" s="5"/>
      <c r="B405" s="5"/>
      <c r="C405" s="5"/>
      <c r="D405" s="5"/>
      <c r="E405" s="5"/>
      <c r="F405" s="5"/>
      <c r="G405" s="5"/>
      <c r="H405" s="5"/>
      <c r="I405" s="181"/>
      <c r="J405" s="5"/>
      <c r="K405" s="5"/>
      <c r="L405" s="5"/>
      <c r="M405" s="5"/>
      <c r="N405" s="5"/>
      <c r="O405" s="7"/>
      <c r="P405" s="5"/>
      <c r="Q405" s="5"/>
      <c r="R405" s="5"/>
      <c r="S405" s="5"/>
      <c r="T405" s="5"/>
      <c r="U405" s="5"/>
      <c r="V405" s="5"/>
      <c r="W405" s="5"/>
      <c r="X405" s="5"/>
      <c r="Y405" s="5"/>
      <c r="Z405" s="5"/>
    </row>
    <row r="406" spans="1:44" ht="15" x14ac:dyDescent="0.2">
      <c r="A406" s="5"/>
      <c r="B406" s="5"/>
      <c r="C406" s="5"/>
      <c r="D406" s="5"/>
      <c r="E406" s="5"/>
      <c r="F406" s="5"/>
      <c r="G406" s="5"/>
      <c r="H406" s="5"/>
      <c r="I406" s="181"/>
      <c r="J406" s="5"/>
      <c r="K406" s="5"/>
      <c r="L406" s="5"/>
      <c r="M406" s="5"/>
      <c r="N406" s="5"/>
      <c r="O406" s="7"/>
      <c r="P406" s="5"/>
      <c r="Q406" s="5"/>
      <c r="R406" s="5"/>
      <c r="S406" s="5"/>
      <c r="T406" s="5"/>
      <c r="U406" s="5"/>
      <c r="V406" s="5"/>
      <c r="W406" s="5"/>
      <c r="X406" s="5"/>
      <c r="Y406" s="5"/>
      <c r="Z406" s="5"/>
    </row>
    <row r="407" spans="1:44" ht="15" x14ac:dyDescent="0.2">
      <c r="A407" s="5"/>
      <c r="B407" s="5"/>
      <c r="C407" s="5"/>
      <c r="D407" s="5"/>
      <c r="E407" s="5"/>
      <c r="F407" s="5"/>
      <c r="G407" s="5"/>
      <c r="H407" s="5"/>
      <c r="I407" s="181"/>
      <c r="J407" s="5"/>
      <c r="K407" s="5"/>
      <c r="L407" s="5"/>
      <c r="M407" s="5"/>
      <c r="N407" s="5"/>
      <c r="O407" s="7"/>
      <c r="P407" s="5"/>
      <c r="Q407" s="5"/>
      <c r="R407" s="5"/>
      <c r="S407" s="5"/>
      <c r="T407" s="5"/>
      <c r="U407" s="5"/>
      <c r="V407" s="5"/>
      <c r="W407" s="5"/>
      <c r="X407" s="5"/>
      <c r="Y407" s="5"/>
      <c r="Z407" s="5"/>
    </row>
    <row r="408" spans="1:44" ht="15" x14ac:dyDescent="0.2">
      <c r="A408" s="5"/>
      <c r="B408" s="5"/>
      <c r="C408" s="5"/>
      <c r="D408" s="5"/>
      <c r="E408" s="5"/>
      <c r="F408" s="5"/>
      <c r="G408" s="5"/>
      <c r="H408" s="5"/>
      <c r="I408" s="181"/>
      <c r="J408" s="5"/>
      <c r="K408" s="5"/>
      <c r="L408" s="5"/>
      <c r="M408" s="5"/>
      <c r="N408" s="5"/>
      <c r="O408" s="7"/>
      <c r="P408" s="5"/>
      <c r="Q408" s="5"/>
      <c r="R408" s="5"/>
      <c r="S408" s="5"/>
      <c r="T408" s="5"/>
      <c r="U408" s="5"/>
      <c r="V408" s="5"/>
      <c r="W408" s="5"/>
      <c r="X408" s="5"/>
      <c r="Y408" s="5"/>
      <c r="Z408" s="5"/>
    </row>
    <row r="409" spans="1:44" ht="15" x14ac:dyDescent="0.2">
      <c r="A409" s="5"/>
      <c r="B409" s="5"/>
      <c r="C409" s="5"/>
      <c r="D409" s="5"/>
      <c r="E409" s="5"/>
      <c r="F409" s="5"/>
      <c r="G409" s="5"/>
      <c r="H409" s="5"/>
      <c r="I409" s="181"/>
      <c r="J409" s="5"/>
      <c r="K409" s="5"/>
      <c r="P409" s="5"/>
      <c r="Q409" s="5"/>
      <c r="R409" s="5"/>
      <c r="S409" s="5"/>
      <c r="T409" s="5"/>
      <c r="U409" s="5"/>
      <c r="V409" s="5"/>
      <c r="W409" s="5"/>
      <c r="X409" s="5"/>
      <c r="Y409" s="5"/>
      <c r="Z409" s="5"/>
    </row>
    <row r="410" spans="1:44" ht="15" x14ac:dyDescent="0.2">
      <c r="A410" s="5"/>
      <c r="B410" s="5"/>
      <c r="C410" s="5"/>
      <c r="D410" s="5"/>
      <c r="E410" s="5"/>
      <c r="F410" s="5"/>
      <c r="G410" s="5"/>
      <c r="H410" s="5"/>
      <c r="I410" s="181"/>
      <c r="J410" s="5"/>
      <c r="K410" s="5"/>
      <c r="P410" s="5"/>
      <c r="Q410" s="5"/>
      <c r="R410" s="5"/>
      <c r="S410" s="5"/>
      <c r="T410" s="5"/>
      <c r="U410" s="5"/>
      <c r="V410" s="5"/>
      <c r="W410" s="5"/>
      <c r="X410" s="5"/>
      <c r="Y410" s="5"/>
      <c r="Z410" s="5"/>
    </row>
    <row r="411" spans="1:44" ht="15" x14ac:dyDescent="0.2">
      <c r="A411" s="5"/>
      <c r="B411" s="5"/>
      <c r="C411" s="5"/>
      <c r="D411" s="5"/>
      <c r="E411" s="5"/>
      <c r="F411" s="5"/>
      <c r="G411" s="5"/>
      <c r="H411" s="5"/>
      <c r="I411" s="181"/>
      <c r="J411" s="5"/>
      <c r="K411" s="5"/>
      <c r="P411" s="5"/>
      <c r="Q411" s="5"/>
      <c r="R411" s="5"/>
      <c r="S411" s="5"/>
      <c r="T411" s="5"/>
      <c r="U411" s="5"/>
      <c r="V411" s="5"/>
      <c r="W411" s="5"/>
      <c r="X411" s="5"/>
      <c r="Y411" s="5"/>
      <c r="Z411" s="5"/>
    </row>
    <row r="412" spans="1:44" ht="15" x14ac:dyDescent="0.2">
      <c r="A412" s="5"/>
      <c r="B412" s="5"/>
      <c r="C412" s="5"/>
      <c r="D412" s="5"/>
      <c r="E412" s="5"/>
      <c r="F412" s="5"/>
      <c r="G412" s="5"/>
      <c r="H412" s="5"/>
      <c r="I412" s="181"/>
      <c r="J412" s="5"/>
      <c r="K412" s="5"/>
      <c r="P412" s="5"/>
      <c r="Q412" s="5"/>
      <c r="R412" s="5"/>
      <c r="S412" s="5"/>
      <c r="T412" s="5"/>
      <c r="U412" s="5"/>
      <c r="V412" s="5"/>
      <c r="W412" s="5"/>
      <c r="X412" s="5"/>
      <c r="Y412" s="5"/>
      <c r="Z412" s="5"/>
    </row>
    <row r="413" spans="1:44" ht="15" x14ac:dyDescent="0.2">
      <c r="A413" s="5"/>
      <c r="B413" s="5"/>
      <c r="C413" s="5"/>
      <c r="D413" s="5"/>
      <c r="E413" s="5"/>
      <c r="F413" s="5"/>
      <c r="G413" s="5"/>
      <c r="H413" s="5"/>
      <c r="I413" s="181"/>
      <c r="J413" s="5"/>
      <c r="K413" s="5"/>
      <c r="P413" s="5"/>
      <c r="Q413" s="5"/>
      <c r="R413" s="5"/>
      <c r="S413" s="5"/>
      <c r="T413" s="5"/>
      <c r="U413" s="5"/>
      <c r="V413" s="5"/>
      <c r="W413" s="5"/>
      <c r="X413" s="5"/>
      <c r="Y413" s="5"/>
      <c r="Z413" s="5"/>
    </row>
    <row r="414" spans="1:44" ht="15" x14ac:dyDescent="0.2">
      <c r="A414" s="5"/>
      <c r="B414" s="5"/>
      <c r="C414" s="5"/>
      <c r="D414" s="5"/>
      <c r="E414" s="5"/>
      <c r="F414" s="5"/>
      <c r="G414" s="5"/>
      <c r="H414" s="5"/>
      <c r="I414" s="181"/>
      <c r="J414" s="5"/>
      <c r="K414" s="5"/>
      <c r="P414" s="5"/>
      <c r="Q414" s="5"/>
      <c r="R414" s="5"/>
      <c r="S414" s="5"/>
      <c r="T414" s="5"/>
      <c r="U414" s="5"/>
      <c r="V414" s="5"/>
      <c r="W414" s="5"/>
      <c r="X414" s="5"/>
      <c r="Y414" s="5"/>
      <c r="Z414" s="5"/>
    </row>
    <row r="415" spans="1:44" ht="15" x14ac:dyDescent="0.2">
      <c r="Z415" s="5"/>
    </row>
    <row r="416" spans="1:44" ht="15" x14ac:dyDescent="0.2">
      <c r="Z416" s="5"/>
    </row>
    <row r="417" spans="26:26" ht="15" x14ac:dyDescent="0.2">
      <c r="Z417" s="5"/>
    </row>
  </sheetData>
  <autoFilter ref="A38:X184"/>
  <dataConsolidate/>
  <mergeCells count="2">
    <mergeCell ref="B5:O5"/>
    <mergeCell ref="B1:E1"/>
  </mergeCells>
  <phoneticPr fontId="0" type="noConversion"/>
  <conditionalFormatting sqref="N65:O65 O74 L39:O64 O66:O72 N66:N74 L75:O130 L132:O184">
    <cfRule type="cellIs" dxfId="17" priority="13" stopIfTrue="1" operator="greaterThanOrEqual">
      <formula>H39</formula>
    </cfRule>
    <cfRule type="cellIs" dxfId="16" priority="14" stopIfTrue="1" operator="between">
      <formula>H39</formula>
      <formula>H39-(H39*0.1)</formula>
    </cfRule>
    <cfRule type="cellIs" dxfId="15" priority="15" stopIfTrue="1" operator="lessThanOrEqual">
      <formula>H39-(H39*0.1)</formula>
    </cfRule>
  </conditionalFormatting>
  <conditionalFormatting sqref="O73">
    <cfRule type="cellIs" dxfId="14" priority="10" stopIfTrue="1" operator="greaterThanOrEqual">
      <formula>K73</formula>
    </cfRule>
    <cfRule type="cellIs" dxfId="13" priority="11" stopIfTrue="1" operator="between">
      <formula>K73</formula>
      <formula>K73-(K73*0.1)</formula>
    </cfRule>
    <cfRule type="cellIs" dxfId="12" priority="12" stopIfTrue="1" operator="lessThanOrEqual">
      <formula>K73-(K73*0.1)</formula>
    </cfRule>
  </conditionalFormatting>
  <conditionalFormatting sqref="L65:M74">
    <cfRule type="cellIs" dxfId="11" priority="7" stopIfTrue="1" operator="greaterThanOrEqual">
      <formula>H65</formula>
    </cfRule>
    <cfRule type="cellIs" dxfId="10" priority="8" stopIfTrue="1" operator="between">
      <formula>H65</formula>
      <formula>H65-(H65*0.1)</formula>
    </cfRule>
    <cfRule type="cellIs" dxfId="9" priority="9" stopIfTrue="1" operator="lessThanOrEqual">
      <formula>H65-(H65*0.1)</formula>
    </cfRule>
  </conditionalFormatting>
  <conditionalFormatting sqref="L131:O131">
    <cfRule type="cellIs" dxfId="8" priority="1" stopIfTrue="1" operator="greaterThanOrEqual">
      <formula>H131</formula>
    </cfRule>
    <cfRule type="cellIs" dxfId="7" priority="2" stopIfTrue="1" operator="between">
      <formula>H131</formula>
      <formula>H131-(H131*0.1)</formula>
    </cfRule>
    <cfRule type="cellIs" dxfId="6" priority="3" stopIfTrue="1" operator="lessThanOrEqual">
      <formula>H131-(H131*0.1)</formula>
    </cfRule>
  </conditionalFormatting>
  <dataValidations xWindow="1244" yWindow="576" count="2">
    <dataValidation type="list" allowBlank="1" showInputMessage="1" showErrorMessage="1" errorTitle="Department do not exist" promptTitle="Select a Department" sqref="B1">
      <formula1>$AQ$2:$AQ$24</formula1>
    </dataValidation>
    <dataValidation allowBlank="1" showInputMessage="1" showErrorMessage="1" errorTitle="Incorrect - Please type in 5's " error="Please redo - Please type in 5's or choose from drop-down list" promptTitle="Input the percentage" prompt="Please insert the percentage" sqref="L39:O184"/>
  </dataValidations>
  <pageMargins left="0.62992125984251968" right="0" top="1.1811023622047245" bottom="0" header="0.19685039370078741" footer="0.51181102362204722"/>
  <pageSetup paperSize="9" scale="10" fitToHeight="0" orientation="landscape" r:id="rId1"/>
  <headerFooter alignWithMargins="0">
    <oddHeader>&amp;C&amp;"Arial Rounded MT Bold,Regular"&amp;11&amp;U
KAREEBERG MUNICIPALITY
Service Delivery and Budget Implementation Plan for 2014 - 2015</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pageSetUpPr fitToPage="1"/>
  </sheetPr>
  <dimension ref="A1:R48"/>
  <sheetViews>
    <sheetView workbookViewId="0">
      <pane xSplit="1" ySplit="3" topLeftCell="B4" activePane="bottomRight" state="frozen"/>
      <selection activeCell="B60" sqref="B60"/>
      <selection pane="topRight" activeCell="B60" sqref="B60"/>
      <selection pane="bottomLeft" activeCell="B60" sqref="B60"/>
      <selection pane="bottomRight" activeCell="A48" sqref="A48"/>
    </sheetView>
  </sheetViews>
  <sheetFormatPr defaultRowHeight="12.75" x14ac:dyDescent="0.2"/>
  <cols>
    <col min="1" max="1" width="56.7109375" customWidth="1"/>
    <col min="2" max="6" width="12.7109375" bestFit="1" customWidth="1"/>
    <col min="7" max="7" width="11.5703125" bestFit="1" customWidth="1"/>
    <col min="8" max="8" width="11.5703125" customWidth="1"/>
    <col min="9" max="9" width="12.7109375" customWidth="1"/>
    <col min="10" max="10" width="11.5703125" customWidth="1"/>
    <col min="11" max="11" width="12.7109375" customWidth="1"/>
    <col min="12" max="12" width="11.5703125" customWidth="1"/>
    <col min="13" max="13" width="12.7109375" customWidth="1"/>
    <col min="14" max="14" width="14" bestFit="1" customWidth="1"/>
    <col min="16" max="16" width="16.85546875" customWidth="1"/>
    <col min="17" max="17" width="14" style="17" bestFit="1" customWidth="1"/>
    <col min="18" max="18" width="14" bestFit="1" customWidth="1"/>
  </cols>
  <sheetData>
    <row r="1" spans="1:17" ht="26.25" customHeight="1" x14ac:dyDescent="0.25">
      <c r="A1" s="9" t="s">
        <v>87</v>
      </c>
    </row>
    <row r="2" spans="1:17" ht="13.5" thickBot="1" x14ac:dyDescent="0.25"/>
    <row r="3" spans="1:17" ht="14.25" x14ac:dyDescent="0.2">
      <c r="A3" s="201" t="s">
        <v>194</v>
      </c>
      <c r="B3" s="202">
        <v>41821</v>
      </c>
      <c r="C3" s="202">
        <v>41852</v>
      </c>
      <c r="D3" s="202">
        <v>41883</v>
      </c>
      <c r="E3" s="202">
        <v>41913</v>
      </c>
      <c r="F3" s="202">
        <v>41944</v>
      </c>
      <c r="G3" s="202">
        <v>41974</v>
      </c>
      <c r="H3" s="202">
        <v>42005</v>
      </c>
      <c r="I3" s="202">
        <v>42036</v>
      </c>
      <c r="J3" s="202">
        <v>42064</v>
      </c>
      <c r="K3" s="202">
        <v>42095</v>
      </c>
      <c r="L3" s="202">
        <v>42125</v>
      </c>
      <c r="M3" s="202">
        <v>42156</v>
      </c>
      <c r="N3" s="203" t="s">
        <v>207</v>
      </c>
    </row>
    <row r="4" spans="1:17" ht="14.25" x14ac:dyDescent="0.2">
      <c r="A4" s="204" t="s">
        <v>195</v>
      </c>
      <c r="B4" s="12"/>
      <c r="C4" s="12"/>
      <c r="D4" s="12"/>
      <c r="E4" s="12"/>
      <c r="F4" s="12"/>
      <c r="G4" s="12"/>
      <c r="H4" s="12"/>
      <c r="I4" s="12"/>
      <c r="J4" s="12"/>
      <c r="K4" s="12"/>
      <c r="L4" s="12"/>
      <c r="M4" s="12"/>
      <c r="N4" s="13">
        <f>SUM(B4:M4)</f>
        <v>0</v>
      </c>
      <c r="O4" s="14"/>
      <c r="P4" s="253" t="e">
        <f>N27/N4</f>
        <v>#DIV/0!</v>
      </c>
      <c r="Q4" s="242"/>
    </row>
    <row r="5" spans="1:17" ht="14.25" x14ac:dyDescent="0.2">
      <c r="A5" s="205" t="s">
        <v>196</v>
      </c>
      <c r="B5" s="12"/>
      <c r="C5" s="12"/>
      <c r="D5" s="12"/>
      <c r="E5" s="12"/>
      <c r="F5" s="12"/>
      <c r="G5" s="12"/>
      <c r="H5" s="12"/>
      <c r="I5" s="12"/>
      <c r="J5" s="12"/>
      <c r="K5" s="12"/>
      <c r="L5" s="12"/>
      <c r="M5" s="12"/>
      <c r="N5" s="13">
        <f t="shared" ref="N5:N17" si="0">SUM(B5:M5)</f>
        <v>0</v>
      </c>
      <c r="O5" s="14"/>
      <c r="P5" s="253" t="e">
        <f t="shared" ref="P5:P18" si="1">N28/N5</f>
        <v>#DIV/0!</v>
      </c>
      <c r="Q5" s="242"/>
    </row>
    <row r="6" spans="1:17" ht="14.25" x14ac:dyDescent="0.2">
      <c r="A6" s="204" t="s">
        <v>197</v>
      </c>
      <c r="B6" s="12"/>
      <c r="C6" s="12"/>
      <c r="D6" s="12"/>
      <c r="E6" s="12"/>
      <c r="F6" s="12"/>
      <c r="G6" s="12"/>
      <c r="H6" s="12"/>
      <c r="I6" s="12"/>
      <c r="J6" s="12"/>
      <c r="K6" s="12"/>
      <c r="L6" s="12"/>
      <c r="M6" s="12"/>
      <c r="N6" s="13">
        <f t="shared" si="0"/>
        <v>0</v>
      </c>
      <c r="O6" s="14"/>
      <c r="P6" s="253" t="e">
        <f t="shared" si="1"/>
        <v>#DIV/0!</v>
      </c>
      <c r="Q6" s="242"/>
    </row>
    <row r="7" spans="1:17" ht="14.25" x14ac:dyDescent="0.2">
      <c r="A7" s="204" t="s">
        <v>198</v>
      </c>
      <c r="B7" s="12"/>
      <c r="C7" s="12"/>
      <c r="D7" s="12"/>
      <c r="E7" s="12"/>
      <c r="F7" s="12"/>
      <c r="G7" s="12"/>
      <c r="H7" s="12"/>
      <c r="I7" s="12"/>
      <c r="J7" s="12"/>
      <c r="K7" s="12"/>
      <c r="L7" s="12"/>
      <c r="M7" s="12"/>
      <c r="N7" s="13">
        <f t="shared" si="0"/>
        <v>0</v>
      </c>
      <c r="O7" s="14"/>
      <c r="P7" s="253" t="e">
        <f t="shared" si="1"/>
        <v>#DIV/0!</v>
      </c>
      <c r="Q7" s="242"/>
    </row>
    <row r="8" spans="1:17" ht="14.25" x14ac:dyDescent="0.2">
      <c r="A8" s="204" t="s">
        <v>199</v>
      </c>
      <c r="B8" s="12"/>
      <c r="C8" s="12"/>
      <c r="D8" s="12"/>
      <c r="E8" s="12"/>
      <c r="F8" s="12"/>
      <c r="G8" s="12"/>
      <c r="H8" s="12"/>
      <c r="I8" s="12"/>
      <c r="J8" s="12"/>
      <c r="K8" s="12"/>
      <c r="L8" s="12"/>
      <c r="M8" s="12"/>
      <c r="N8" s="13">
        <f t="shared" si="0"/>
        <v>0</v>
      </c>
      <c r="O8" s="14"/>
      <c r="P8" s="253" t="e">
        <f t="shared" si="1"/>
        <v>#DIV/0!</v>
      </c>
      <c r="Q8" s="242"/>
    </row>
    <row r="9" spans="1:17" ht="14.25" x14ac:dyDescent="0.2">
      <c r="A9" s="204" t="s">
        <v>200</v>
      </c>
      <c r="B9" s="12"/>
      <c r="C9" s="12"/>
      <c r="D9" s="12"/>
      <c r="E9" s="12"/>
      <c r="F9" s="12"/>
      <c r="G9" s="12"/>
      <c r="H9" s="12"/>
      <c r="I9" s="12"/>
      <c r="J9" s="12"/>
      <c r="K9" s="12"/>
      <c r="L9" s="12"/>
      <c r="M9" s="12"/>
      <c r="N9" s="13">
        <f t="shared" si="0"/>
        <v>0</v>
      </c>
      <c r="O9" s="14"/>
      <c r="P9" s="253" t="e">
        <f t="shared" si="1"/>
        <v>#DIV/0!</v>
      </c>
      <c r="Q9" s="242"/>
    </row>
    <row r="10" spans="1:17" ht="14.25" x14ac:dyDescent="0.2">
      <c r="A10" s="204" t="s">
        <v>201</v>
      </c>
      <c r="B10" s="12"/>
      <c r="C10" s="12"/>
      <c r="D10" s="12"/>
      <c r="E10" s="12"/>
      <c r="F10" s="12"/>
      <c r="G10" s="12"/>
      <c r="H10" s="12"/>
      <c r="I10" s="12"/>
      <c r="J10" s="12"/>
      <c r="K10" s="12"/>
      <c r="L10" s="12"/>
      <c r="M10" s="12"/>
      <c r="N10" s="13">
        <f t="shared" si="0"/>
        <v>0</v>
      </c>
      <c r="O10" s="14"/>
      <c r="P10" s="253"/>
      <c r="Q10" s="242"/>
    </row>
    <row r="11" spans="1:17" ht="14.25" x14ac:dyDescent="0.2">
      <c r="A11" s="204" t="s">
        <v>202</v>
      </c>
      <c r="B11" s="12"/>
      <c r="C11" s="12"/>
      <c r="D11" s="12"/>
      <c r="E11" s="12"/>
      <c r="F11" s="12"/>
      <c r="G11" s="12"/>
      <c r="H11" s="12"/>
      <c r="I11" s="12"/>
      <c r="J11" s="12"/>
      <c r="K11" s="12"/>
      <c r="L11" s="12"/>
      <c r="M11" s="12"/>
      <c r="N11" s="13">
        <f t="shared" si="0"/>
        <v>0</v>
      </c>
      <c r="O11" s="14"/>
      <c r="P11" s="253" t="e">
        <f t="shared" si="1"/>
        <v>#DIV/0!</v>
      </c>
      <c r="Q11" s="242"/>
    </row>
    <row r="12" spans="1:17" ht="14.25" x14ac:dyDescent="0.2">
      <c r="A12" s="204" t="s">
        <v>203</v>
      </c>
      <c r="B12" s="12"/>
      <c r="C12" s="12"/>
      <c r="D12" s="12"/>
      <c r="E12" s="12"/>
      <c r="F12" s="12"/>
      <c r="G12" s="12"/>
      <c r="H12" s="12"/>
      <c r="I12" s="12"/>
      <c r="J12" s="12"/>
      <c r="K12" s="12"/>
      <c r="L12" s="12"/>
      <c r="M12" s="12"/>
      <c r="N12" s="13">
        <f t="shared" si="0"/>
        <v>0</v>
      </c>
      <c r="O12" s="14"/>
      <c r="P12" s="253" t="e">
        <f t="shared" si="1"/>
        <v>#DIV/0!</v>
      </c>
      <c r="Q12" s="242"/>
    </row>
    <row r="13" spans="1:17" ht="14.25" x14ac:dyDescent="0.2">
      <c r="A13" s="204" t="s">
        <v>204</v>
      </c>
      <c r="B13" s="12"/>
      <c r="C13" s="12"/>
      <c r="D13" s="12"/>
      <c r="E13" s="12"/>
      <c r="F13" s="12"/>
      <c r="G13" s="12"/>
      <c r="H13" s="12"/>
      <c r="I13" s="12"/>
      <c r="J13" s="12"/>
      <c r="K13" s="12"/>
      <c r="L13" s="12"/>
      <c r="M13" s="12"/>
      <c r="N13" s="13">
        <f t="shared" si="0"/>
        <v>0</v>
      </c>
      <c r="O13" s="14"/>
      <c r="P13" s="253" t="e">
        <f t="shared" si="1"/>
        <v>#DIV/0!</v>
      </c>
      <c r="Q13" s="242"/>
    </row>
    <row r="14" spans="1:17" ht="14.25" x14ac:dyDescent="0.2">
      <c r="A14" s="206" t="s">
        <v>205</v>
      </c>
      <c r="B14" s="12"/>
      <c r="C14" s="12"/>
      <c r="D14" s="12"/>
      <c r="E14" s="12"/>
      <c r="F14" s="12"/>
      <c r="G14" s="12"/>
      <c r="H14" s="12"/>
      <c r="I14" s="12"/>
      <c r="J14" s="12"/>
      <c r="K14" s="12"/>
      <c r="L14" s="12"/>
      <c r="M14" s="12"/>
      <c r="N14" s="13">
        <f t="shared" si="0"/>
        <v>0</v>
      </c>
      <c r="O14" s="14"/>
      <c r="P14" s="253" t="e">
        <f t="shared" si="1"/>
        <v>#DIV/0!</v>
      </c>
      <c r="Q14" s="242"/>
    </row>
    <row r="15" spans="1:17" ht="14.25" x14ac:dyDescent="0.2">
      <c r="A15" s="239" t="s">
        <v>330</v>
      </c>
      <c r="B15" s="12"/>
      <c r="C15" s="12"/>
      <c r="D15" s="12"/>
      <c r="E15" s="12"/>
      <c r="F15" s="12"/>
      <c r="G15" s="12"/>
      <c r="H15" s="12"/>
      <c r="I15" s="12"/>
      <c r="J15" s="12"/>
      <c r="K15" s="12"/>
      <c r="L15" s="12"/>
      <c r="M15" s="12"/>
      <c r="N15" s="13">
        <f t="shared" si="0"/>
        <v>0</v>
      </c>
      <c r="O15" s="14"/>
      <c r="P15" s="253" t="e">
        <f t="shared" si="1"/>
        <v>#DIV/0!</v>
      </c>
      <c r="Q15" s="242"/>
    </row>
    <row r="16" spans="1:17" ht="14.25" x14ac:dyDescent="0.2">
      <c r="A16" s="207" t="s">
        <v>208</v>
      </c>
      <c r="B16" s="12"/>
      <c r="C16" s="12"/>
      <c r="D16" s="12"/>
      <c r="E16" s="12"/>
      <c r="F16" s="12"/>
      <c r="G16" s="12"/>
      <c r="H16" s="12"/>
      <c r="I16" s="12"/>
      <c r="J16" s="12"/>
      <c r="K16" s="12"/>
      <c r="L16" s="12"/>
      <c r="M16" s="12"/>
      <c r="N16" s="13">
        <f t="shared" si="0"/>
        <v>0</v>
      </c>
      <c r="O16" s="14"/>
      <c r="P16" s="253" t="e">
        <f t="shared" si="1"/>
        <v>#DIV/0!</v>
      </c>
      <c r="Q16" s="242"/>
    </row>
    <row r="17" spans="1:18" ht="14.25" x14ac:dyDescent="0.2">
      <c r="A17" s="204" t="s">
        <v>206</v>
      </c>
      <c r="B17" s="12"/>
      <c r="C17" s="12"/>
      <c r="D17" s="12"/>
      <c r="E17" s="12"/>
      <c r="F17" s="12"/>
      <c r="G17" s="12"/>
      <c r="H17" s="12"/>
      <c r="I17" s="12"/>
      <c r="J17" s="12"/>
      <c r="K17" s="12"/>
      <c r="L17" s="12"/>
      <c r="M17" s="12"/>
      <c r="N17" s="13">
        <f t="shared" si="0"/>
        <v>0</v>
      </c>
      <c r="O17" s="14"/>
      <c r="P17" s="253" t="e">
        <f t="shared" si="1"/>
        <v>#DIV/0!</v>
      </c>
      <c r="Q17" s="242"/>
    </row>
    <row r="18" spans="1:18" ht="15" x14ac:dyDescent="0.2">
      <c r="A18" s="208" t="s">
        <v>209</v>
      </c>
      <c r="B18" s="200">
        <f t="shared" ref="B18:N18" si="2">SUM(B4:B17)</f>
        <v>0</v>
      </c>
      <c r="C18" s="200">
        <f t="shared" si="2"/>
        <v>0</v>
      </c>
      <c r="D18" s="200">
        <f t="shared" si="2"/>
        <v>0</v>
      </c>
      <c r="E18" s="200">
        <f t="shared" si="2"/>
        <v>0</v>
      </c>
      <c r="F18" s="200">
        <f t="shared" si="2"/>
        <v>0</v>
      </c>
      <c r="G18" s="200">
        <f t="shared" si="2"/>
        <v>0</v>
      </c>
      <c r="H18" s="200">
        <f t="shared" si="2"/>
        <v>0</v>
      </c>
      <c r="I18" s="200">
        <f t="shared" si="2"/>
        <v>0</v>
      </c>
      <c r="J18" s="200">
        <f t="shared" si="2"/>
        <v>0</v>
      </c>
      <c r="K18" s="200">
        <f t="shared" si="2"/>
        <v>0</v>
      </c>
      <c r="L18" s="200">
        <f t="shared" si="2"/>
        <v>0</v>
      </c>
      <c r="M18" s="200">
        <f t="shared" si="2"/>
        <v>0</v>
      </c>
      <c r="N18" s="15">
        <f t="shared" si="2"/>
        <v>0</v>
      </c>
      <c r="O18" s="14"/>
      <c r="P18" s="253" t="e">
        <f t="shared" si="1"/>
        <v>#DIV/0!</v>
      </c>
      <c r="Q18" s="242"/>
    </row>
    <row r="19" spans="1:18" ht="14.25" x14ac:dyDescent="0.2">
      <c r="A19" s="243" t="s">
        <v>331</v>
      </c>
      <c r="B19" s="12"/>
      <c r="C19" s="12"/>
      <c r="D19" s="12"/>
      <c r="E19" s="12"/>
      <c r="F19" s="12"/>
      <c r="G19" s="12"/>
      <c r="H19" s="12"/>
      <c r="I19" s="12"/>
      <c r="J19" s="12"/>
      <c r="K19" s="12"/>
      <c r="L19" s="12"/>
      <c r="M19" s="12"/>
      <c r="N19" s="13">
        <f>SUM(B19:M19)</f>
        <v>0</v>
      </c>
      <c r="O19" s="14"/>
      <c r="P19" s="241"/>
      <c r="Q19" s="242"/>
    </row>
    <row r="20" spans="1:18" ht="14.25" x14ac:dyDescent="0.2">
      <c r="A20" s="244" t="s">
        <v>332</v>
      </c>
      <c r="B20" s="12"/>
      <c r="C20" s="12"/>
      <c r="D20" s="12"/>
      <c r="E20" s="12"/>
      <c r="F20" s="12"/>
      <c r="G20" s="12"/>
      <c r="H20" s="12"/>
      <c r="I20" s="12"/>
      <c r="J20" s="12"/>
      <c r="K20" s="12"/>
      <c r="L20" s="12"/>
      <c r="M20" s="12"/>
      <c r="N20" s="13">
        <f>SUM(B20:M20)</f>
        <v>0</v>
      </c>
      <c r="O20" s="14"/>
      <c r="P20" s="241"/>
      <c r="Q20" s="242"/>
    </row>
    <row r="21" spans="1:18" ht="14.25" x14ac:dyDescent="0.2">
      <c r="A21" s="206" t="s">
        <v>210</v>
      </c>
      <c r="B21" s="12"/>
      <c r="C21" s="12"/>
      <c r="D21" s="12"/>
      <c r="E21" s="12"/>
      <c r="F21" s="12"/>
      <c r="G21" s="12"/>
      <c r="H21" s="12"/>
      <c r="I21" s="12"/>
      <c r="J21" s="12"/>
      <c r="K21" s="12"/>
      <c r="L21" s="12"/>
      <c r="M21" s="12"/>
      <c r="N21" s="13">
        <f>SUM(B21:M21)</f>
        <v>0</v>
      </c>
      <c r="O21" s="14"/>
      <c r="P21" s="241"/>
      <c r="Q21" s="242"/>
    </row>
    <row r="22" spans="1:18" ht="15.75" thickBot="1" x14ac:dyDescent="0.25">
      <c r="A22" s="209" t="s">
        <v>211</v>
      </c>
      <c r="B22" s="210">
        <f>SUM(B18:B21)</f>
        <v>0</v>
      </c>
      <c r="C22" s="210">
        <f t="shared" ref="C22:L22" si="3">SUM(C18:C21)</f>
        <v>0</v>
      </c>
      <c r="D22" s="210">
        <f t="shared" si="3"/>
        <v>0</v>
      </c>
      <c r="E22" s="210">
        <f t="shared" si="3"/>
        <v>0</v>
      </c>
      <c r="F22" s="210">
        <f t="shared" si="3"/>
        <v>0</v>
      </c>
      <c r="G22" s="210">
        <f t="shared" si="3"/>
        <v>0</v>
      </c>
      <c r="H22" s="210">
        <f t="shared" si="3"/>
        <v>0</v>
      </c>
      <c r="I22" s="210">
        <f t="shared" si="3"/>
        <v>0</v>
      </c>
      <c r="J22" s="210">
        <f t="shared" si="3"/>
        <v>0</v>
      </c>
      <c r="K22" s="210">
        <f t="shared" si="3"/>
        <v>0</v>
      </c>
      <c r="L22" s="210">
        <f t="shared" si="3"/>
        <v>0</v>
      </c>
      <c r="M22" s="210">
        <f>SUM(M18:M21)</f>
        <v>0</v>
      </c>
      <c r="N22" s="211">
        <f>SUM(N18:N21)</f>
        <v>0</v>
      </c>
      <c r="O22" s="14"/>
      <c r="P22" s="241"/>
      <c r="Q22" s="242"/>
    </row>
    <row r="23" spans="1:18" x14ac:dyDescent="0.2">
      <c r="P23" s="241"/>
      <c r="Q23" s="242"/>
    </row>
    <row r="24" spans="1:18" ht="18" x14ac:dyDescent="0.25">
      <c r="A24" s="9" t="s">
        <v>86</v>
      </c>
      <c r="P24" s="241"/>
      <c r="Q24" s="242"/>
    </row>
    <row r="25" spans="1:18" ht="13.5" thickBot="1" x14ac:dyDescent="0.25"/>
    <row r="26" spans="1:18" ht="14.25" x14ac:dyDescent="0.2">
      <c r="A26" s="201" t="s">
        <v>194</v>
      </c>
      <c r="B26" s="202">
        <v>41821</v>
      </c>
      <c r="C26" s="202">
        <v>41852</v>
      </c>
      <c r="D26" s="202">
        <v>41883</v>
      </c>
      <c r="E26" s="202">
        <v>41913</v>
      </c>
      <c r="F26" s="202">
        <v>41944</v>
      </c>
      <c r="G26" s="202">
        <v>41974</v>
      </c>
      <c r="H26" s="202">
        <v>42005</v>
      </c>
      <c r="I26" s="202">
        <v>42036</v>
      </c>
      <c r="J26" s="202">
        <v>42064</v>
      </c>
      <c r="K26" s="202">
        <v>42095</v>
      </c>
      <c r="L26" s="202">
        <v>42125</v>
      </c>
      <c r="M26" s="202">
        <v>42156</v>
      </c>
      <c r="N26" s="203" t="s">
        <v>207</v>
      </c>
    </row>
    <row r="27" spans="1:18" ht="14.25" x14ac:dyDescent="0.2">
      <c r="A27" s="204" t="s">
        <v>195</v>
      </c>
      <c r="B27" s="12"/>
      <c r="C27" s="12"/>
      <c r="D27" s="12"/>
      <c r="E27" s="12"/>
      <c r="F27" s="12"/>
      <c r="G27" s="12"/>
      <c r="H27" s="12"/>
      <c r="I27" s="12"/>
      <c r="J27" s="12"/>
      <c r="K27" s="12"/>
      <c r="L27" s="12"/>
      <c r="M27" s="12"/>
      <c r="N27" s="13">
        <f>SUM(B27:M27)</f>
        <v>0</v>
      </c>
      <c r="P27" s="187"/>
      <c r="Q27" s="188"/>
      <c r="R27" s="188"/>
    </row>
    <row r="28" spans="1:18" ht="14.25" x14ac:dyDescent="0.2">
      <c r="A28" s="205" t="s">
        <v>196</v>
      </c>
      <c r="B28" s="12"/>
      <c r="C28" s="12"/>
      <c r="D28" s="12"/>
      <c r="E28" s="12"/>
      <c r="F28" s="12"/>
      <c r="G28" s="12"/>
      <c r="H28" s="12"/>
      <c r="I28" s="12"/>
      <c r="J28" s="12"/>
      <c r="K28" s="12"/>
      <c r="L28" s="12"/>
      <c r="M28" s="12"/>
      <c r="N28" s="13">
        <f t="shared" ref="N28:N44" si="4">SUM(B28:M28)</f>
        <v>0</v>
      </c>
      <c r="P28" s="187"/>
      <c r="Q28" s="188"/>
      <c r="R28" s="188"/>
    </row>
    <row r="29" spans="1:18" ht="14.25" x14ac:dyDescent="0.2">
      <c r="A29" s="204" t="s">
        <v>197</v>
      </c>
      <c r="B29" s="12"/>
      <c r="C29" s="12"/>
      <c r="D29" s="12"/>
      <c r="E29" s="12"/>
      <c r="F29" s="12"/>
      <c r="G29" s="12"/>
      <c r="H29" s="12"/>
      <c r="I29" s="12"/>
      <c r="J29" s="12"/>
      <c r="K29" s="12"/>
      <c r="L29" s="12"/>
      <c r="M29" s="12"/>
      <c r="N29" s="13">
        <f t="shared" si="4"/>
        <v>0</v>
      </c>
      <c r="P29" s="187"/>
      <c r="Q29" s="188"/>
      <c r="R29" s="188"/>
    </row>
    <row r="30" spans="1:18" ht="14.25" x14ac:dyDescent="0.2">
      <c r="A30" s="204" t="s">
        <v>198</v>
      </c>
      <c r="B30" s="12"/>
      <c r="C30" s="12"/>
      <c r="D30" s="12"/>
      <c r="E30" s="12"/>
      <c r="F30" s="12"/>
      <c r="G30" s="12"/>
      <c r="H30" s="12"/>
      <c r="I30" s="12"/>
      <c r="J30" s="12"/>
      <c r="K30" s="12"/>
      <c r="L30" s="12"/>
      <c r="M30" s="12"/>
      <c r="N30" s="13">
        <f t="shared" si="4"/>
        <v>0</v>
      </c>
      <c r="P30" s="187"/>
      <c r="Q30" s="188"/>
      <c r="R30" s="188"/>
    </row>
    <row r="31" spans="1:18" ht="14.25" x14ac:dyDescent="0.2">
      <c r="A31" s="204" t="s">
        <v>199</v>
      </c>
      <c r="B31" s="12"/>
      <c r="C31" s="12"/>
      <c r="D31" s="12"/>
      <c r="E31" s="12"/>
      <c r="F31" s="12"/>
      <c r="G31" s="12"/>
      <c r="H31" s="12"/>
      <c r="I31" s="12"/>
      <c r="J31" s="12"/>
      <c r="K31" s="12"/>
      <c r="L31" s="12"/>
      <c r="M31" s="12"/>
      <c r="N31" s="13">
        <f t="shared" si="4"/>
        <v>0</v>
      </c>
      <c r="P31" s="187"/>
      <c r="Q31" s="188"/>
      <c r="R31" s="188"/>
    </row>
    <row r="32" spans="1:18" ht="14.25" x14ac:dyDescent="0.2">
      <c r="A32" s="204" t="s">
        <v>200</v>
      </c>
      <c r="B32" s="12"/>
      <c r="C32" s="12"/>
      <c r="D32" s="12"/>
      <c r="E32" s="12"/>
      <c r="F32" s="12"/>
      <c r="G32" s="12"/>
      <c r="H32" s="12"/>
      <c r="I32" s="12"/>
      <c r="J32" s="12"/>
      <c r="K32" s="12"/>
      <c r="L32" s="12"/>
      <c r="M32" s="12"/>
      <c r="N32" s="13">
        <f t="shared" si="4"/>
        <v>0</v>
      </c>
      <c r="P32" s="187"/>
      <c r="Q32" s="188"/>
      <c r="R32" s="188"/>
    </row>
    <row r="33" spans="1:18" ht="14.25" x14ac:dyDescent="0.2">
      <c r="A33" s="204" t="s">
        <v>201</v>
      </c>
      <c r="B33" s="12"/>
      <c r="C33" s="12"/>
      <c r="D33" s="12"/>
      <c r="E33" s="12"/>
      <c r="F33" s="12"/>
      <c r="G33" s="12"/>
      <c r="H33" s="12"/>
      <c r="I33" s="12"/>
      <c r="J33" s="12"/>
      <c r="K33" s="12"/>
      <c r="L33" s="12"/>
      <c r="M33" s="12"/>
      <c r="N33" s="13">
        <f t="shared" si="4"/>
        <v>0</v>
      </c>
      <c r="P33" s="187"/>
      <c r="Q33" s="188"/>
      <c r="R33" s="188"/>
    </row>
    <row r="34" spans="1:18" ht="14.25" x14ac:dyDescent="0.2">
      <c r="A34" s="204" t="s">
        <v>202</v>
      </c>
      <c r="B34" s="12"/>
      <c r="C34" s="12"/>
      <c r="D34" s="12"/>
      <c r="E34" s="12"/>
      <c r="F34" s="12"/>
      <c r="G34" s="12"/>
      <c r="H34" s="12"/>
      <c r="I34" s="12"/>
      <c r="J34" s="12"/>
      <c r="K34" s="12"/>
      <c r="L34" s="12"/>
      <c r="M34" s="12"/>
      <c r="N34" s="13">
        <f t="shared" si="4"/>
        <v>0</v>
      </c>
      <c r="P34" s="187"/>
      <c r="Q34" s="188"/>
      <c r="R34" s="188"/>
    </row>
    <row r="35" spans="1:18" ht="14.25" x14ac:dyDescent="0.2">
      <c r="A35" s="204" t="s">
        <v>203</v>
      </c>
      <c r="B35" s="12"/>
      <c r="C35" s="12"/>
      <c r="D35" s="12"/>
      <c r="E35" s="12"/>
      <c r="F35" s="12"/>
      <c r="G35" s="12"/>
      <c r="H35" s="12"/>
      <c r="I35" s="12"/>
      <c r="J35" s="12"/>
      <c r="K35" s="12"/>
      <c r="L35" s="12"/>
      <c r="M35" s="12"/>
      <c r="N35" s="13">
        <f t="shared" si="4"/>
        <v>0</v>
      </c>
      <c r="P35" s="187"/>
      <c r="Q35" s="188"/>
      <c r="R35" s="188"/>
    </row>
    <row r="36" spans="1:18" ht="14.25" x14ac:dyDescent="0.2">
      <c r="A36" s="204" t="s">
        <v>204</v>
      </c>
      <c r="B36" s="12"/>
      <c r="C36" s="12"/>
      <c r="D36" s="12"/>
      <c r="E36" s="12"/>
      <c r="F36" s="12"/>
      <c r="G36" s="12"/>
      <c r="H36" s="12"/>
      <c r="I36" s="12"/>
      <c r="J36" s="12"/>
      <c r="K36" s="12"/>
      <c r="L36" s="12"/>
      <c r="M36" s="12"/>
      <c r="N36" s="13">
        <f t="shared" si="4"/>
        <v>0</v>
      </c>
      <c r="P36" s="187"/>
      <c r="Q36" s="188"/>
      <c r="R36" s="188"/>
    </row>
    <row r="37" spans="1:18" ht="14.25" x14ac:dyDescent="0.2">
      <c r="A37" s="206" t="s">
        <v>205</v>
      </c>
      <c r="B37" s="12"/>
      <c r="C37" s="12"/>
      <c r="D37" s="12"/>
      <c r="E37" s="12"/>
      <c r="F37" s="12"/>
      <c r="G37" s="12"/>
      <c r="H37" s="12"/>
      <c r="I37" s="12"/>
      <c r="J37" s="12"/>
      <c r="K37" s="12"/>
      <c r="L37" s="12"/>
      <c r="M37" s="12"/>
      <c r="N37" s="13">
        <f t="shared" si="4"/>
        <v>0</v>
      </c>
      <c r="P37" s="187"/>
      <c r="Q37" s="188"/>
      <c r="R37" s="188"/>
    </row>
    <row r="38" spans="1:18" ht="14.25" x14ac:dyDescent="0.2">
      <c r="A38" s="239" t="s">
        <v>330</v>
      </c>
      <c r="B38" s="12"/>
      <c r="C38" s="12"/>
      <c r="D38" s="12"/>
      <c r="E38" s="12"/>
      <c r="F38" s="12"/>
      <c r="G38" s="12"/>
      <c r="H38" s="12"/>
      <c r="I38" s="12"/>
      <c r="J38" s="12"/>
      <c r="K38" s="12"/>
      <c r="L38" s="12"/>
      <c r="M38" s="12"/>
      <c r="N38" s="13">
        <f t="shared" si="4"/>
        <v>0</v>
      </c>
      <c r="P38" s="187"/>
      <c r="Q38" s="188"/>
      <c r="R38" s="188"/>
    </row>
    <row r="39" spans="1:18" ht="14.25" x14ac:dyDescent="0.2">
      <c r="A39" s="207" t="s">
        <v>208</v>
      </c>
      <c r="B39" s="12"/>
      <c r="C39" s="12"/>
      <c r="D39" s="12"/>
      <c r="E39" s="12"/>
      <c r="F39" s="12"/>
      <c r="G39" s="12"/>
      <c r="H39" s="12"/>
      <c r="I39" s="12"/>
      <c r="J39" s="12"/>
      <c r="K39" s="12"/>
      <c r="L39" s="12"/>
      <c r="M39" s="12"/>
      <c r="N39" s="13">
        <f t="shared" si="4"/>
        <v>0</v>
      </c>
      <c r="P39" s="187"/>
      <c r="Q39" s="188"/>
      <c r="R39" s="188"/>
    </row>
    <row r="40" spans="1:18" ht="14.25" x14ac:dyDescent="0.2">
      <c r="A40" s="204" t="s">
        <v>206</v>
      </c>
      <c r="B40" s="12"/>
      <c r="C40" s="12"/>
      <c r="D40" s="12"/>
      <c r="E40" s="12"/>
      <c r="F40" s="12"/>
      <c r="G40" s="12"/>
      <c r="H40" s="12"/>
      <c r="I40" s="12"/>
      <c r="J40" s="12"/>
      <c r="K40" s="12"/>
      <c r="L40" s="12"/>
      <c r="M40" s="12"/>
      <c r="N40" s="13">
        <f t="shared" si="4"/>
        <v>0</v>
      </c>
      <c r="P40" s="187"/>
      <c r="Q40" s="188"/>
      <c r="R40" s="188"/>
    </row>
    <row r="41" spans="1:18" ht="15" x14ac:dyDescent="0.2">
      <c r="A41" s="208" t="s">
        <v>212</v>
      </c>
      <c r="B41" s="200">
        <f t="shared" ref="B41:N41" si="5">SUM(B27:B40)</f>
        <v>0</v>
      </c>
      <c r="C41" s="200">
        <f t="shared" si="5"/>
        <v>0</v>
      </c>
      <c r="D41" s="200">
        <f t="shared" si="5"/>
        <v>0</v>
      </c>
      <c r="E41" s="200">
        <f t="shared" si="5"/>
        <v>0</v>
      </c>
      <c r="F41" s="200">
        <f t="shared" si="5"/>
        <v>0</v>
      </c>
      <c r="G41" s="200">
        <f t="shared" si="5"/>
        <v>0</v>
      </c>
      <c r="H41" s="200">
        <f t="shared" si="5"/>
        <v>0</v>
      </c>
      <c r="I41" s="200">
        <f t="shared" si="5"/>
        <v>0</v>
      </c>
      <c r="J41" s="200">
        <f t="shared" si="5"/>
        <v>0</v>
      </c>
      <c r="K41" s="200">
        <f t="shared" si="5"/>
        <v>0</v>
      </c>
      <c r="L41" s="200">
        <f t="shared" si="5"/>
        <v>0</v>
      </c>
      <c r="M41" s="200">
        <f t="shared" si="5"/>
        <v>0</v>
      </c>
      <c r="N41" s="15">
        <f t="shared" si="5"/>
        <v>0</v>
      </c>
      <c r="P41" s="187"/>
      <c r="Q41" s="188"/>
      <c r="R41" s="188"/>
    </row>
    <row r="42" spans="1:18" ht="15" x14ac:dyDescent="0.2">
      <c r="A42" s="243" t="s">
        <v>331</v>
      </c>
      <c r="B42" s="240"/>
      <c r="C42" s="240"/>
      <c r="D42" s="240"/>
      <c r="E42" s="240"/>
      <c r="F42" s="240"/>
      <c r="G42" s="240"/>
      <c r="H42" s="240"/>
      <c r="I42" s="240"/>
      <c r="J42" s="240"/>
      <c r="K42" s="240"/>
      <c r="L42" s="240"/>
      <c r="M42" s="240"/>
      <c r="N42" s="13">
        <f t="shared" si="4"/>
        <v>0</v>
      </c>
      <c r="P42" s="187"/>
      <c r="Q42" s="188"/>
      <c r="R42" s="188"/>
    </row>
    <row r="43" spans="1:18" ht="15" x14ac:dyDescent="0.2">
      <c r="A43" s="244" t="s">
        <v>332</v>
      </c>
      <c r="B43" s="240"/>
      <c r="C43" s="240"/>
      <c r="D43" s="240"/>
      <c r="E43" s="240"/>
      <c r="F43" s="240"/>
      <c r="G43" s="240"/>
      <c r="H43" s="240"/>
      <c r="I43" s="240"/>
      <c r="J43" s="240"/>
      <c r="K43" s="240"/>
      <c r="L43" s="240"/>
      <c r="M43" s="240"/>
      <c r="N43" s="13">
        <f t="shared" si="4"/>
        <v>0</v>
      </c>
      <c r="P43" s="187"/>
      <c r="Q43" s="188"/>
      <c r="R43" s="188"/>
    </row>
    <row r="44" spans="1:18" ht="14.25" x14ac:dyDescent="0.2">
      <c r="A44" s="206" t="s">
        <v>210</v>
      </c>
      <c r="B44" s="12"/>
      <c r="C44" s="12"/>
      <c r="D44" s="12"/>
      <c r="E44" s="12"/>
      <c r="F44" s="12"/>
      <c r="G44" s="12"/>
      <c r="H44" s="12"/>
      <c r="I44" s="12"/>
      <c r="J44" s="12"/>
      <c r="K44" s="12"/>
      <c r="L44" s="12"/>
      <c r="M44" s="12"/>
      <c r="N44" s="13">
        <f t="shared" si="4"/>
        <v>0</v>
      </c>
    </row>
    <row r="45" spans="1:18" ht="15.75" thickBot="1" x14ac:dyDescent="0.25">
      <c r="A45" s="209" t="s">
        <v>213</v>
      </c>
      <c r="B45" s="210">
        <f>+B41+B44</f>
        <v>0</v>
      </c>
      <c r="C45" s="210">
        <f t="shared" ref="C45:N45" si="6">+C41+C44</f>
        <v>0</v>
      </c>
      <c r="D45" s="210">
        <f t="shared" si="6"/>
        <v>0</v>
      </c>
      <c r="E45" s="210">
        <f t="shared" si="6"/>
        <v>0</v>
      </c>
      <c r="F45" s="210">
        <f t="shared" si="6"/>
        <v>0</v>
      </c>
      <c r="G45" s="210">
        <f t="shared" si="6"/>
        <v>0</v>
      </c>
      <c r="H45" s="210">
        <f t="shared" si="6"/>
        <v>0</v>
      </c>
      <c r="I45" s="210">
        <f t="shared" si="6"/>
        <v>0</v>
      </c>
      <c r="J45" s="210">
        <f t="shared" si="6"/>
        <v>0</v>
      </c>
      <c r="K45" s="210">
        <f t="shared" si="6"/>
        <v>0</v>
      </c>
      <c r="L45" s="210">
        <f t="shared" si="6"/>
        <v>0</v>
      </c>
      <c r="M45" s="210">
        <f t="shared" si="6"/>
        <v>0</v>
      </c>
      <c r="N45" s="211">
        <f t="shared" si="6"/>
        <v>0</v>
      </c>
    </row>
    <row r="48" spans="1:18" x14ac:dyDescent="0.2">
      <c r="A48" t="s">
        <v>348</v>
      </c>
    </row>
  </sheetData>
  <phoneticPr fontId="0" type="noConversion"/>
  <pageMargins left="0.75" right="0.75" top="1" bottom="1" header="0.5" footer="0.5"/>
  <pageSetup paperSize="9" scale="60"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229"/>
  <sheetViews>
    <sheetView workbookViewId="0">
      <pane xSplit="2" ySplit="3" topLeftCell="C4" activePane="bottomRight" state="frozen"/>
      <selection activeCell="B60" sqref="B60"/>
      <selection pane="topRight" activeCell="B60" sqref="B60"/>
      <selection pane="bottomLeft" activeCell="B60" sqref="B60"/>
      <selection pane="bottomRight" activeCell="D5" sqref="D5"/>
    </sheetView>
  </sheetViews>
  <sheetFormatPr defaultRowHeight="12.75" x14ac:dyDescent="0.2"/>
  <cols>
    <col min="1" max="1" width="43.42578125" customWidth="1"/>
    <col min="2" max="2" width="36.28515625" style="40" customWidth="1"/>
    <col min="3" max="3" width="27.28515625" style="80" customWidth="1"/>
    <col min="4" max="4" width="11.140625" style="62" bestFit="1" customWidth="1"/>
    <col min="5" max="5" width="11.28515625" style="62" bestFit="1" customWidth="1"/>
    <col min="6" max="7" width="10.5703125" style="62" bestFit="1" customWidth="1"/>
    <col min="8" max="8" width="10.85546875" style="62" bestFit="1" customWidth="1"/>
    <col min="9" max="10" width="11.140625" style="62" bestFit="1" customWidth="1"/>
    <col min="11" max="11" width="10.85546875" style="62" bestFit="1" customWidth="1"/>
    <col min="12" max="12" width="10.140625" style="62" bestFit="1" customWidth="1"/>
    <col min="13" max="13" width="13.42578125" style="62" bestFit="1" customWidth="1"/>
    <col min="14" max="14" width="12.5703125" style="62" bestFit="1" customWidth="1"/>
    <col min="15" max="15" width="13.28515625" style="62" bestFit="1" customWidth="1"/>
    <col min="16" max="16" width="14" style="62" bestFit="1" customWidth="1"/>
  </cols>
  <sheetData>
    <row r="1" spans="1:16" ht="21" thickBot="1" x14ac:dyDescent="0.35">
      <c r="A1" s="47" t="s">
        <v>16</v>
      </c>
      <c r="B1" s="48"/>
      <c r="C1" s="73"/>
      <c r="D1" s="74"/>
      <c r="E1" s="74"/>
      <c r="F1" s="74"/>
      <c r="G1" s="74"/>
      <c r="H1" s="74"/>
      <c r="I1" s="74"/>
      <c r="J1" s="75"/>
      <c r="K1" s="74"/>
      <c r="L1" s="74"/>
      <c r="M1" s="74"/>
      <c r="N1" s="74"/>
      <c r="O1" s="74"/>
      <c r="P1" s="75"/>
    </row>
    <row r="2" spans="1:16" ht="18.75" thickBot="1" x14ac:dyDescent="0.3">
      <c r="A2" s="49" t="s">
        <v>263</v>
      </c>
      <c r="B2" s="50"/>
      <c r="C2" s="76"/>
      <c r="D2" s="77"/>
      <c r="E2" s="77"/>
      <c r="F2" s="77"/>
      <c r="G2" s="77"/>
      <c r="H2" s="77"/>
      <c r="I2" s="77"/>
      <c r="J2" s="77"/>
      <c r="K2" s="77"/>
      <c r="L2" s="77"/>
      <c r="M2" s="77"/>
      <c r="N2" s="77"/>
      <c r="O2" s="77"/>
      <c r="P2" s="77"/>
    </row>
    <row r="3" spans="1:16" ht="21" thickBot="1" x14ac:dyDescent="0.35">
      <c r="A3" s="38" t="s">
        <v>253</v>
      </c>
      <c r="B3" s="39" t="s">
        <v>182</v>
      </c>
      <c r="C3" s="78" t="s">
        <v>265</v>
      </c>
      <c r="D3" s="78" t="s">
        <v>220</v>
      </c>
      <c r="E3" s="78" t="s">
        <v>254</v>
      </c>
      <c r="F3" s="78" t="s">
        <v>255</v>
      </c>
      <c r="G3" s="78" t="s">
        <v>256</v>
      </c>
      <c r="H3" s="78" t="s">
        <v>257</v>
      </c>
      <c r="I3" s="78" t="s">
        <v>258</v>
      </c>
      <c r="J3" s="78" t="s">
        <v>259</v>
      </c>
      <c r="K3" s="78" t="s">
        <v>260</v>
      </c>
      <c r="L3" s="78" t="s">
        <v>261</v>
      </c>
      <c r="M3" s="78" t="s">
        <v>262</v>
      </c>
      <c r="N3" s="78" t="s">
        <v>221</v>
      </c>
      <c r="O3" s="78" t="s">
        <v>227</v>
      </c>
      <c r="P3" s="79" t="s">
        <v>207</v>
      </c>
    </row>
    <row r="4" spans="1:16" ht="13.5" thickBot="1" x14ac:dyDescent="0.25"/>
    <row r="5" spans="1:16" ht="15" x14ac:dyDescent="0.25">
      <c r="A5" s="43" t="str">
        <f>+'INPUT FORM - Actual Expenditure'!A5</f>
        <v>Begraafplaas</v>
      </c>
      <c r="B5" s="42" t="s">
        <v>266</v>
      </c>
      <c r="C5" s="81">
        <f>+P5</f>
        <v>181256</v>
      </c>
      <c r="D5" s="82">
        <f>+'INPUT FORM - Budget-Expenditure'!C5</f>
        <v>8890</v>
      </c>
      <c r="E5" s="82">
        <f>+'INPUT FORM - Budget-Expenditure'!D5</f>
        <v>24751</v>
      </c>
      <c r="F5" s="82">
        <f>+'INPUT FORM - Budget-Expenditure'!E5</f>
        <v>11563</v>
      </c>
      <c r="G5" s="82">
        <f>+'INPUT FORM - Budget-Expenditure'!F5</f>
        <v>13895</v>
      </c>
      <c r="H5" s="82">
        <f>+'INPUT FORM - Budget-Expenditure'!G5</f>
        <v>11564</v>
      </c>
      <c r="I5" s="82">
        <f>+'INPUT FORM - Budget-Expenditure'!H5</f>
        <v>11900</v>
      </c>
      <c r="J5" s="82">
        <f>+'INPUT FORM - Budget-Expenditure'!I5</f>
        <v>16627</v>
      </c>
      <c r="K5" s="82">
        <f>+'INPUT FORM - Budget-Expenditure'!J5</f>
        <v>11688</v>
      </c>
      <c r="L5" s="82">
        <f>+'INPUT FORM - Budget-Expenditure'!K5</f>
        <v>11713</v>
      </c>
      <c r="M5" s="82">
        <f>+'INPUT FORM - Budget-Expenditure'!L5</f>
        <v>11774</v>
      </c>
      <c r="N5" s="82">
        <f>+'INPUT FORM - Budget-Expenditure'!M5</f>
        <v>14174</v>
      </c>
      <c r="O5" s="82">
        <f>+'INPUT FORM - Budget-Expenditure'!N5</f>
        <v>32717</v>
      </c>
      <c r="P5" s="83">
        <f>SUM(D5:O5)</f>
        <v>181256</v>
      </c>
    </row>
    <row r="6" spans="1:16" ht="15" x14ac:dyDescent="0.25">
      <c r="A6" s="44"/>
      <c r="B6" s="42" t="s">
        <v>267</v>
      </c>
      <c r="C6" s="81">
        <f>+P6</f>
        <v>181256</v>
      </c>
      <c r="D6" s="82">
        <f>+D5</f>
        <v>8890</v>
      </c>
      <c r="E6" s="82">
        <f t="shared" ref="E6:O6" si="0">+E5+D6</f>
        <v>33641</v>
      </c>
      <c r="F6" s="82">
        <f t="shared" si="0"/>
        <v>45204</v>
      </c>
      <c r="G6" s="82">
        <f t="shared" si="0"/>
        <v>59099</v>
      </c>
      <c r="H6" s="82">
        <f t="shared" si="0"/>
        <v>70663</v>
      </c>
      <c r="I6" s="82">
        <f t="shared" si="0"/>
        <v>82563</v>
      </c>
      <c r="J6" s="82">
        <f t="shared" si="0"/>
        <v>99190</v>
      </c>
      <c r="K6" s="82">
        <f t="shared" si="0"/>
        <v>110878</v>
      </c>
      <c r="L6" s="82">
        <f t="shared" si="0"/>
        <v>122591</v>
      </c>
      <c r="M6" s="82">
        <f t="shared" si="0"/>
        <v>134365</v>
      </c>
      <c r="N6" s="82">
        <f t="shared" si="0"/>
        <v>148539</v>
      </c>
      <c r="O6" s="82">
        <f t="shared" si="0"/>
        <v>181256</v>
      </c>
      <c r="P6" s="83">
        <f>+O6</f>
        <v>181256</v>
      </c>
    </row>
    <row r="7" spans="1:16" ht="15" x14ac:dyDescent="0.25">
      <c r="A7" s="44"/>
      <c r="B7" s="42" t="s">
        <v>268</v>
      </c>
      <c r="C7" s="81">
        <f>+P7</f>
        <v>0</v>
      </c>
      <c r="D7" s="82">
        <f>+'INPUT FORM - Actual Expenditure'!C5</f>
        <v>0</v>
      </c>
      <c r="E7" s="82">
        <f>+'INPUT FORM - Actual Expenditure'!D5</f>
        <v>0</v>
      </c>
      <c r="F7" s="82">
        <f>+'INPUT FORM - Actual Expenditure'!E5</f>
        <v>0</v>
      </c>
      <c r="G7" s="82">
        <f>+'INPUT FORM - Actual Expenditure'!F5</f>
        <v>0</v>
      </c>
      <c r="H7" s="82">
        <f>+'INPUT FORM - Actual Expenditure'!G5</f>
        <v>0</v>
      </c>
      <c r="I7" s="82">
        <f>+'INPUT FORM - Actual Expenditure'!H5</f>
        <v>0</v>
      </c>
      <c r="J7" s="82">
        <f>+'INPUT FORM - Actual Expenditure'!I5</f>
        <v>0</v>
      </c>
      <c r="K7" s="82">
        <f>+'INPUT FORM - Actual Expenditure'!J5</f>
        <v>0</v>
      </c>
      <c r="L7" s="82">
        <f>+'INPUT FORM - Actual Expenditure'!K5</f>
        <v>0</v>
      </c>
      <c r="M7" s="82">
        <f>+'INPUT FORM - Actual Expenditure'!L5</f>
        <v>0</v>
      </c>
      <c r="N7" s="82">
        <f>+'INPUT FORM - Actual Expenditure'!M5</f>
        <v>0</v>
      </c>
      <c r="O7" s="82">
        <f>+'INPUT FORM - Actual Expenditure'!N5</f>
        <v>0</v>
      </c>
      <c r="P7" s="83">
        <f>SUM(D7:O7)</f>
        <v>0</v>
      </c>
    </row>
    <row r="8" spans="1:16" ht="15" x14ac:dyDescent="0.25">
      <c r="A8" s="44"/>
      <c r="B8" s="42" t="s">
        <v>269</v>
      </c>
      <c r="C8" s="81">
        <f>+P8</f>
        <v>0</v>
      </c>
      <c r="D8" s="82">
        <f>+D7</f>
        <v>0</v>
      </c>
      <c r="E8" s="82">
        <f>+E7+D8</f>
        <v>0</v>
      </c>
      <c r="F8" s="82">
        <f t="shared" ref="F8:O8" si="1">+F7+E8</f>
        <v>0</v>
      </c>
      <c r="G8" s="82">
        <f t="shared" si="1"/>
        <v>0</v>
      </c>
      <c r="H8" s="82">
        <f t="shared" si="1"/>
        <v>0</v>
      </c>
      <c r="I8" s="82">
        <f t="shared" si="1"/>
        <v>0</v>
      </c>
      <c r="J8" s="82">
        <f t="shared" si="1"/>
        <v>0</v>
      </c>
      <c r="K8" s="82">
        <f t="shared" si="1"/>
        <v>0</v>
      </c>
      <c r="L8" s="82">
        <f t="shared" si="1"/>
        <v>0</v>
      </c>
      <c r="M8" s="82">
        <f t="shared" si="1"/>
        <v>0</v>
      </c>
      <c r="N8" s="82">
        <f t="shared" si="1"/>
        <v>0</v>
      </c>
      <c r="O8" s="82">
        <f t="shared" si="1"/>
        <v>0</v>
      </c>
      <c r="P8" s="83">
        <f>+O8</f>
        <v>0</v>
      </c>
    </row>
    <row r="9" spans="1:16" ht="13.5" thickBot="1" x14ac:dyDescent="0.25">
      <c r="A9" s="45"/>
      <c r="B9" s="42" t="s">
        <v>270</v>
      </c>
      <c r="C9" s="84">
        <f>+C6-C8</f>
        <v>181256</v>
      </c>
      <c r="D9" s="84">
        <f t="shared" ref="D9:P9" si="2">+D6-D8</f>
        <v>8890</v>
      </c>
      <c r="E9" s="84">
        <f t="shared" si="2"/>
        <v>33641</v>
      </c>
      <c r="F9" s="84">
        <f t="shared" si="2"/>
        <v>45204</v>
      </c>
      <c r="G9" s="84">
        <f t="shared" si="2"/>
        <v>59099</v>
      </c>
      <c r="H9" s="84">
        <f t="shared" si="2"/>
        <v>70663</v>
      </c>
      <c r="I9" s="84">
        <f t="shared" si="2"/>
        <v>82563</v>
      </c>
      <c r="J9" s="84">
        <f t="shared" si="2"/>
        <v>99190</v>
      </c>
      <c r="K9" s="84">
        <f t="shared" si="2"/>
        <v>110878</v>
      </c>
      <c r="L9" s="84">
        <f t="shared" si="2"/>
        <v>122591</v>
      </c>
      <c r="M9" s="84">
        <f t="shared" si="2"/>
        <v>134365</v>
      </c>
      <c r="N9" s="84">
        <f t="shared" si="2"/>
        <v>148539</v>
      </c>
      <c r="O9" s="84">
        <f t="shared" si="2"/>
        <v>181256</v>
      </c>
      <c r="P9" s="84">
        <f t="shared" si="2"/>
        <v>181256</v>
      </c>
    </row>
    <row r="10" spans="1:16" ht="13.5" thickBot="1" x14ac:dyDescent="0.25">
      <c r="A10" s="40"/>
    </row>
    <row r="11" spans="1:16" ht="15" x14ac:dyDescent="0.25">
      <c r="A11" s="43" t="str">
        <f>+'INPUT FORM - Budget-Expenditure'!A6</f>
        <v>Behuising amptelik</v>
      </c>
      <c r="B11" s="42" t="s">
        <v>266</v>
      </c>
      <c r="C11" s="81">
        <f>+P11</f>
        <v>3745</v>
      </c>
      <c r="D11" s="82">
        <f>+'INPUT FORM - Budget-Expenditure'!C6</f>
        <v>693</v>
      </c>
      <c r="E11" s="82">
        <f>+'INPUT FORM - Budget-Expenditure'!D6</f>
        <v>228</v>
      </c>
      <c r="F11" s="82">
        <f>+'INPUT FORM - Budget-Expenditure'!E6</f>
        <v>228</v>
      </c>
      <c r="G11" s="82">
        <f>+'INPUT FORM - Budget-Expenditure'!F6</f>
        <v>228</v>
      </c>
      <c r="H11" s="82">
        <f>+'INPUT FORM - Budget-Expenditure'!G6</f>
        <v>228</v>
      </c>
      <c r="I11" s="82">
        <f>+'INPUT FORM - Budget-Expenditure'!H6</f>
        <v>228</v>
      </c>
      <c r="J11" s="82">
        <f>+'INPUT FORM - Budget-Expenditure'!I6</f>
        <v>228</v>
      </c>
      <c r="K11" s="82">
        <f>+'INPUT FORM - Budget-Expenditure'!J6</f>
        <v>228</v>
      </c>
      <c r="L11" s="82">
        <f>+'INPUT FORM - Budget-Expenditure'!K6</f>
        <v>228</v>
      </c>
      <c r="M11" s="82">
        <f>+'INPUT FORM - Budget-Expenditure'!L6</f>
        <v>228</v>
      </c>
      <c r="N11" s="82">
        <f>+'INPUT FORM - Budget-Expenditure'!M6</f>
        <v>228</v>
      </c>
      <c r="O11" s="82">
        <f>+'INPUT FORM - Budget-Expenditure'!N6</f>
        <v>772</v>
      </c>
      <c r="P11" s="83">
        <f>SUM(D11:O11)</f>
        <v>3745</v>
      </c>
    </row>
    <row r="12" spans="1:16" ht="15" x14ac:dyDescent="0.25">
      <c r="A12" s="44"/>
      <c r="B12" s="42" t="s">
        <v>267</v>
      </c>
      <c r="C12" s="81">
        <f>+P12</f>
        <v>3745</v>
      </c>
      <c r="D12" s="82">
        <f>+D11</f>
        <v>693</v>
      </c>
      <c r="E12" s="82">
        <f t="shared" ref="E12:O12" si="3">+E11+D12</f>
        <v>921</v>
      </c>
      <c r="F12" s="82">
        <f t="shared" si="3"/>
        <v>1149</v>
      </c>
      <c r="G12" s="82">
        <f t="shared" si="3"/>
        <v>1377</v>
      </c>
      <c r="H12" s="82">
        <f t="shared" si="3"/>
        <v>1605</v>
      </c>
      <c r="I12" s="82">
        <f t="shared" si="3"/>
        <v>1833</v>
      </c>
      <c r="J12" s="82">
        <f t="shared" si="3"/>
        <v>2061</v>
      </c>
      <c r="K12" s="82">
        <f t="shared" si="3"/>
        <v>2289</v>
      </c>
      <c r="L12" s="82">
        <f t="shared" si="3"/>
        <v>2517</v>
      </c>
      <c r="M12" s="82">
        <f t="shared" si="3"/>
        <v>2745</v>
      </c>
      <c r="N12" s="82">
        <f t="shared" si="3"/>
        <v>2973</v>
      </c>
      <c r="O12" s="82">
        <f t="shared" si="3"/>
        <v>3745</v>
      </c>
      <c r="P12" s="83">
        <f>+O12</f>
        <v>3745</v>
      </c>
    </row>
    <row r="13" spans="1:16" ht="15" x14ac:dyDescent="0.25">
      <c r="A13" s="44"/>
      <c r="B13" s="42" t="s">
        <v>268</v>
      </c>
      <c r="C13" s="81">
        <f>+P13</f>
        <v>0</v>
      </c>
      <c r="D13" s="82">
        <f>+'INPUT FORM - Actual Expenditure'!C6</f>
        <v>0</v>
      </c>
      <c r="E13" s="82">
        <f>+'INPUT FORM - Actual Expenditure'!D6</f>
        <v>0</v>
      </c>
      <c r="F13" s="82">
        <f>+'INPUT FORM - Actual Expenditure'!E6</f>
        <v>0</v>
      </c>
      <c r="G13" s="82">
        <f>+'INPUT FORM - Actual Expenditure'!F6</f>
        <v>0</v>
      </c>
      <c r="H13" s="82">
        <f>+'INPUT FORM - Actual Expenditure'!G6</f>
        <v>0</v>
      </c>
      <c r="I13" s="82">
        <f>+'INPUT FORM - Actual Expenditure'!H6</f>
        <v>0</v>
      </c>
      <c r="J13" s="82">
        <f>+'INPUT FORM - Actual Expenditure'!I6</f>
        <v>0</v>
      </c>
      <c r="K13" s="82">
        <f>+'INPUT FORM - Actual Expenditure'!J6</f>
        <v>0</v>
      </c>
      <c r="L13" s="82">
        <f>+'INPUT FORM - Actual Expenditure'!K6</f>
        <v>0</v>
      </c>
      <c r="M13" s="82">
        <f>+'INPUT FORM - Actual Expenditure'!L6</f>
        <v>0</v>
      </c>
      <c r="N13" s="82">
        <f>+'INPUT FORM - Actual Expenditure'!M6</f>
        <v>0</v>
      </c>
      <c r="O13" s="82">
        <f>+'INPUT FORM - Actual Expenditure'!N6</f>
        <v>0</v>
      </c>
      <c r="P13" s="83">
        <f>SUM(D13:O13)</f>
        <v>0</v>
      </c>
    </row>
    <row r="14" spans="1:16" ht="15" x14ac:dyDescent="0.25">
      <c r="A14" s="44"/>
      <c r="B14" s="42" t="s">
        <v>269</v>
      </c>
      <c r="C14" s="81">
        <f>+P14</f>
        <v>0</v>
      </c>
      <c r="D14" s="82">
        <f>+D13</f>
        <v>0</v>
      </c>
      <c r="E14" s="82">
        <f t="shared" ref="E14:O14" si="4">+E13+D14</f>
        <v>0</v>
      </c>
      <c r="F14" s="82">
        <f t="shared" si="4"/>
        <v>0</v>
      </c>
      <c r="G14" s="82">
        <f t="shared" si="4"/>
        <v>0</v>
      </c>
      <c r="H14" s="82">
        <f t="shared" si="4"/>
        <v>0</v>
      </c>
      <c r="I14" s="82">
        <f t="shared" si="4"/>
        <v>0</v>
      </c>
      <c r="J14" s="82">
        <f t="shared" si="4"/>
        <v>0</v>
      </c>
      <c r="K14" s="82">
        <f t="shared" si="4"/>
        <v>0</v>
      </c>
      <c r="L14" s="82">
        <f t="shared" si="4"/>
        <v>0</v>
      </c>
      <c r="M14" s="82">
        <f t="shared" si="4"/>
        <v>0</v>
      </c>
      <c r="N14" s="82">
        <f t="shared" si="4"/>
        <v>0</v>
      </c>
      <c r="O14" s="82">
        <f t="shared" si="4"/>
        <v>0</v>
      </c>
      <c r="P14" s="83">
        <f>+O14</f>
        <v>0</v>
      </c>
    </row>
    <row r="15" spans="1:16" ht="13.5" thickBot="1" x14ac:dyDescent="0.25">
      <c r="A15" s="45"/>
      <c r="B15" s="42" t="s">
        <v>270</v>
      </c>
      <c r="C15" s="84">
        <f t="shared" ref="C15:P15" si="5">+C12-C14</f>
        <v>3745</v>
      </c>
      <c r="D15" s="84">
        <f t="shared" si="5"/>
        <v>693</v>
      </c>
      <c r="E15" s="84">
        <f t="shared" si="5"/>
        <v>921</v>
      </c>
      <c r="F15" s="84">
        <f t="shared" si="5"/>
        <v>1149</v>
      </c>
      <c r="G15" s="84">
        <f t="shared" si="5"/>
        <v>1377</v>
      </c>
      <c r="H15" s="84">
        <f t="shared" si="5"/>
        <v>1605</v>
      </c>
      <c r="I15" s="84">
        <f t="shared" si="5"/>
        <v>1833</v>
      </c>
      <c r="J15" s="84">
        <f t="shared" si="5"/>
        <v>2061</v>
      </c>
      <c r="K15" s="84">
        <f t="shared" si="5"/>
        <v>2289</v>
      </c>
      <c r="L15" s="84">
        <f t="shared" si="5"/>
        <v>2517</v>
      </c>
      <c r="M15" s="84">
        <f t="shared" si="5"/>
        <v>2745</v>
      </c>
      <c r="N15" s="84">
        <f t="shared" si="5"/>
        <v>2973</v>
      </c>
      <c r="O15" s="84">
        <f t="shared" si="5"/>
        <v>3745</v>
      </c>
      <c r="P15" s="84">
        <f t="shared" si="5"/>
        <v>3745</v>
      </c>
    </row>
    <row r="16" spans="1:16" ht="13.5" thickBot="1" x14ac:dyDescent="0.25">
      <c r="A16" s="40"/>
    </row>
    <row r="17" spans="1:16" ht="15" x14ac:dyDescent="0.25">
      <c r="A17" s="43" t="str">
        <f>+'INPUT FORM - Actual Expenditure'!A7</f>
        <v>Biblioteek</v>
      </c>
      <c r="B17" s="42" t="s">
        <v>266</v>
      </c>
      <c r="C17" s="81">
        <f>+P17</f>
        <v>1037007</v>
      </c>
      <c r="D17" s="82">
        <f>+'INPUT FORM - Budget-Expenditure'!C7</f>
        <v>74235</v>
      </c>
      <c r="E17" s="82">
        <f>+'INPUT FORM - Budget-Expenditure'!D7</f>
        <v>97965</v>
      </c>
      <c r="F17" s="82">
        <f>+'INPUT FORM - Budget-Expenditure'!E7</f>
        <v>72512</v>
      </c>
      <c r="G17" s="82">
        <f>+'INPUT FORM - Budget-Expenditure'!F7</f>
        <v>82943</v>
      </c>
      <c r="H17" s="82">
        <f>+'INPUT FORM - Budget-Expenditure'!G7</f>
        <v>89487</v>
      </c>
      <c r="I17" s="82">
        <f>+'INPUT FORM - Budget-Expenditure'!H7</f>
        <v>74170</v>
      </c>
      <c r="J17" s="82">
        <f>+'INPUT FORM - Budget-Expenditure'!I7</f>
        <v>79506</v>
      </c>
      <c r="K17" s="82">
        <f>+'INPUT FORM - Budget-Expenditure'!J7</f>
        <v>75862</v>
      </c>
      <c r="L17" s="82">
        <f>+'INPUT FORM - Budget-Expenditure'!K7</f>
        <v>88343</v>
      </c>
      <c r="M17" s="82">
        <f>+'INPUT FORM - Budget-Expenditure'!L7</f>
        <v>79809</v>
      </c>
      <c r="N17" s="82">
        <f>+'INPUT FORM - Budget-Expenditure'!M7</f>
        <v>89877</v>
      </c>
      <c r="O17" s="82">
        <f>+'INPUT FORM - Budget-Expenditure'!N7</f>
        <v>132298</v>
      </c>
      <c r="P17" s="83">
        <f>SUM(D17:O17)</f>
        <v>1037007</v>
      </c>
    </row>
    <row r="18" spans="1:16" ht="15" x14ac:dyDescent="0.25">
      <c r="A18" s="44"/>
      <c r="B18" s="42" t="s">
        <v>267</v>
      </c>
      <c r="C18" s="81">
        <f>+P18</f>
        <v>1037007</v>
      </c>
      <c r="D18" s="82">
        <f>+D17</f>
        <v>74235</v>
      </c>
      <c r="E18" s="82">
        <f t="shared" ref="E18:O18" si="6">+E17+D18</f>
        <v>172200</v>
      </c>
      <c r="F18" s="82">
        <f t="shared" si="6"/>
        <v>244712</v>
      </c>
      <c r="G18" s="82">
        <f t="shared" si="6"/>
        <v>327655</v>
      </c>
      <c r="H18" s="82">
        <f t="shared" si="6"/>
        <v>417142</v>
      </c>
      <c r="I18" s="82">
        <f t="shared" si="6"/>
        <v>491312</v>
      </c>
      <c r="J18" s="82">
        <f t="shared" si="6"/>
        <v>570818</v>
      </c>
      <c r="K18" s="82">
        <f t="shared" si="6"/>
        <v>646680</v>
      </c>
      <c r="L18" s="82">
        <f t="shared" si="6"/>
        <v>735023</v>
      </c>
      <c r="M18" s="82">
        <f t="shared" si="6"/>
        <v>814832</v>
      </c>
      <c r="N18" s="82">
        <f t="shared" si="6"/>
        <v>904709</v>
      </c>
      <c r="O18" s="82">
        <f t="shared" si="6"/>
        <v>1037007</v>
      </c>
      <c r="P18" s="83">
        <f>+O18</f>
        <v>1037007</v>
      </c>
    </row>
    <row r="19" spans="1:16" ht="15" x14ac:dyDescent="0.25">
      <c r="A19" s="44"/>
      <c r="B19" s="42" t="s">
        <v>268</v>
      </c>
      <c r="C19" s="81">
        <f>+P19</f>
        <v>0</v>
      </c>
      <c r="D19" s="82">
        <f>+'INPUT FORM - Actual Expenditure'!C7</f>
        <v>0</v>
      </c>
      <c r="E19" s="82">
        <f>+'INPUT FORM - Actual Expenditure'!D7</f>
        <v>0</v>
      </c>
      <c r="F19" s="82">
        <f>+'INPUT FORM - Actual Expenditure'!E7</f>
        <v>0</v>
      </c>
      <c r="G19" s="82">
        <f>+'INPUT FORM - Actual Expenditure'!F7</f>
        <v>0</v>
      </c>
      <c r="H19" s="82">
        <f>+'INPUT FORM - Actual Expenditure'!G7</f>
        <v>0</v>
      </c>
      <c r="I19" s="82">
        <f>+'INPUT FORM - Actual Expenditure'!H7</f>
        <v>0</v>
      </c>
      <c r="J19" s="82">
        <f>+'INPUT FORM - Actual Expenditure'!I7</f>
        <v>0</v>
      </c>
      <c r="K19" s="82">
        <f>+'INPUT FORM - Actual Expenditure'!J7</f>
        <v>0</v>
      </c>
      <c r="L19" s="82">
        <f>+'INPUT FORM - Actual Expenditure'!K7</f>
        <v>0</v>
      </c>
      <c r="M19" s="82">
        <f>+'INPUT FORM - Actual Expenditure'!L7</f>
        <v>0</v>
      </c>
      <c r="N19" s="82">
        <f>+'INPUT FORM - Actual Expenditure'!M7</f>
        <v>0</v>
      </c>
      <c r="O19" s="82">
        <f>+'INPUT FORM - Actual Expenditure'!N7</f>
        <v>0</v>
      </c>
      <c r="P19" s="83">
        <f>SUM(D19:O19)</f>
        <v>0</v>
      </c>
    </row>
    <row r="20" spans="1:16" ht="15" x14ac:dyDescent="0.25">
      <c r="A20" s="44"/>
      <c r="B20" s="42" t="s">
        <v>269</v>
      </c>
      <c r="C20" s="81">
        <f>+P20</f>
        <v>0</v>
      </c>
      <c r="D20" s="82">
        <f>+D19</f>
        <v>0</v>
      </c>
      <c r="E20" s="82">
        <f t="shared" ref="E20:O20" si="7">+E19+D20</f>
        <v>0</v>
      </c>
      <c r="F20" s="82">
        <f t="shared" si="7"/>
        <v>0</v>
      </c>
      <c r="G20" s="82">
        <f t="shared" si="7"/>
        <v>0</v>
      </c>
      <c r="H20" s="82">
        <f t="shared" si="7"/>
        <v>0</v>
      </c>
      <c r="I20" s="82">
        <f t="shared" si="7"/>
        <v>0</v>
      </c>
      <c r="J20" s="82">
        <f t="shared" si="7"/>
        <v>0</v>
      </c>
      <c r="K20" s="82">
        <f t="shared" si="7"/>
        <v>0</v>
      </c>
      <c r="L20" s="82">
        <f t="shared" si="7"/>
        <v>0</v>
      </c>
      <c r="M20" s="82">
        <f t="shared" si="7"/>
        <v>0</v>
      </c>
      <c r="N20" s="82">
        <f t="shared" si="7"/>
        <v>0</v>
      </c>
      <c r="O20" s="82">
        <f t="shared" si="7"/>
        <v>0</v>
      </c>
      <c r="P20" s="83">
        <f>+O20</f>
        <v>0</v>
      </c>
    </row>
    <row r="21" spans="1:16" ht="13.5" thickBot="1" x14ac:dyDescent="0.25">
      <c r="A21" s="45"/>
      <c r="B21" s="42" t="s">
        <v>270</v>
      </c>
      <c r="C21" s="84">
        <f t="shared" ref="C21:P21" si="8">+C18-C20</f>
        <v>1037007</v>
      </c>
      <c r="D21" s="84">
        <f t="shared" si="8"/>
        <v>74235</v>
      </c>
      <c r="E21" s="84">
        <f t="shared" si="8"/>
        <v>172200</v>
      </c>
      <c r="F21" s="84">
        <f t="shared" si="8"/>
        <v>244712</v>
      </c>
      <c r="G21" s="84">
        <f t="shared" si="8"/>
        <v>327655</v>
      </c>
      <c r="H21" s="84">
        <f t="shared" si="8"/>
        <v>417142</v>
      </c>
      <c r="I21" s="84">
        <f t="shared" si="8"/>
        <v>491312</v>
      </c>
      <c r="J21" s="84">
        <f t="shared" si="8"/>
        <v>570818</v>
      </c>
      <c r="K21" s="84">
        <f t="shared" si="8"/>
        <v>646680</v>
      </c>
      <c r="L21" s="84">
        <f t="shared" si="8"/>
        <v>735023</v>
      </c>
      <c r="M21" s="84">
        <f t="shared" si="8"/>
        <v>814832</v>
      </c>
      <c r="N21" s="84">
        <f t="shared" si="8"/>
        <v>904709</v>
      </c>
      <c r="O21" s="84">
        <f t="shared" si="8"/>
        <v>1037007</v>
      </c>
      <c r="P21" s="84">
        <f t="shared" si="8"/>
        <v>1037007</v>
      </c>
    </row>
    <row r="22" spans="1:16" ht="13.5" thickBot="1" x14ac:dyDescent="0.25">
      <c r="A22" s="40"/>
    </row>
    <row r="23" spans="1:16" ht="15" x14ac:dyDescent="0.25">
      <c r="A23" s="43" t="str">
        <f>+'INPUT FORM - Budget-Expenditure'!A8</f>
        <v>Brandweerdiens</v>
      </c>
      <c r="B23" s="42" t="s">
        <v>266</v>
      </c>
      <c r="C23" s="81">
        <f>+P23</f>
        <v>21537</v>
      </c>
      <c r="D23" s="82">
        <f>+'INPUT FORM - Budget-Expenditure'!C8</f>
        <v>1593</v>
      </c>
      <c r="E23" s="82">
        <f>+'INPUT FORM - Budget-Expenditure'!D8</f>
        <v>2085</v>
      </c>
      <c r="F23" s="82">
        <f>+'INPUT FORM - Budget-Expenditure'!E8</f>
        <v>1357</v>
      </c>
      <c r="G23" s="82">
        <f>+'INPUT FORM - Budget-Expenditure'!F8</f>
        <v>1441</v>
      </c>
      <c r="H23" s="82">
        <f>+'INPUT FORM - Budget-Expenditure'!G8</f>
        <v>1295</v>
      </c>
      <c r="I23" s="82">
        <f>+'INPUT FORM - Budget-Expenditure'!H8</f>
        <v>1295</v>
      </c>
      <c r="J23" s="82">
        <f>+'INPUT FORM - Budget-Expenditure'!I8</f>
        <v>1192</v>
      </c>
      <c r="K23" s="82">
        <f>+'INPUT FORM - Budget-Expenditure'!J8</f>
        <v>1314</v>
      </c>
      <c r="L23" s="82">
        <f>+'INPUT FORM - Budget-Expenditure'!K8</f>
        <v>2266</v>
      </c>
      <c r="M23" s="82">
        <f>+'INPUT FORM - Budget-Expenditure'!L8</f>
        <v>1319</v>
      </c>
      <c r="N23" s="82">
        <f>+'INPUT FORM - Budget-Expenditure'!M8</f>
        <v>1319</v>
      </c>
      <c r="O23" s="82">
        <f>+'INPUT FORM - Budget-Expenditure'!N8</f>
        <v>5061</v>
      </c>
      <c r="P23" s="83">
        <f>SUM(D23:O23)</f>
        <v>21537</v>
      </c>
    </row>
    <row r="24" spans="1:16" ht="15" x14ac:dyDescent="0.25">
      <c r="A24" s="44"/>
      <c r="B24" s="42" t="s">
        <v>267</v>
      </c>
      <c r="C24" s="81">
        <f>+P24</f>
        <v>21537</v>
      </c>
      <c r="D24" s="82">
        <f>+D23</f>
        <v>1593</v>
      </c>
      <c r="E24" s="82">
        <f t="shared" ref="E24:O24" si="9">+E23+D24</f>
        <v>3678</v>
      </c>
      <c r="F24" s="82">
        <f t="shared" si="9"/>
        <v>5035</v>
      </c>
      <c r="G24" s="82">
        <f t="shared" si="9"/>
        <v>6476</v>
      </c>
      <c r="H24" s="82">
        <f t="shared" si="9"/>
        <v>7771</v>
      </c>
      <c r="I24" s="82">
        <f t="shared" si="9"/>
        <v>9066</v>
      </c>
      <c r="J24" s="82">
        <f t="shared" si="9"/>
        <v>10258</v>
      </c>
      <c r="K24" s="82">
        <f t="shared" si="9"/>
        <v>11572</v>
      </c>
      <c r="L24" s="82">
        <f t="shared" si="9"/>
        <v>13838</v>
      </c>
      <c r="M24" s="82">
        <f t="shared" si="9"/>
        <v>15157</v>
      </c>
      <c r="N24" s="82">
        <f t="shared" si="9"/>
        <v>16476</v>
      </c>
      <c r="O24" s="82">
        <f t="shared" si="9"/>
        <v>21537</v>
      </c>
      <c r="P24" s="83">
        <f>+O24</f>
        <v>21537</v>
      </c>
    </row>
    <row r="25" spans="1:16" ht="15" x14ac:dyDescent="0.25">
      <c r="A25" s="44"/>
      <c r="B25" s="42" t="s">
        <v>268</v>
      </c>
      <c r="C25" s="81">
        <f>+P25</f>
        <v>0</v>
      </c>
      <c r="D25" s="82">
        <f>+'INPUT FORM - Actual Expenditure'!C8</f>
        <v>0</v>
      </c>
      <c r="E25" s="82">
        <f>+'INPUT FORM - Actual Expenditure'!D8</f>
        <v>0</v>
      </c>
      <c r="F25" s="82">
        <f>+'INPUT FORM - Actual Expenditure'!E8</f>
        <v>0</v>
      </c>
      <c r="G25" s="82">
        <f>+'INPUT FORM - Actual Expenditure'!F8</f>
        <v>0</v>
      </c>
      <c r="H25" s="82">
        <f>+'INPUT FORM - Actual Expenditure'!G8</f>
        <v>0</v>
      </c>
      <c r="I25" s="82">
        <f>+'INPUT FORM - Actual Expenditure'!H8</f>
        <v>0</v>
      </c>
      <c r="J25" s="82">
        <f>+'INPUT FORM - Actual Expenditure'!I8</f>
        <v>0</v>
      </c>
      <c r="K25" s="82">
        <f>+'INPUT FORM - Actual Expenditure'!J8</f>
        <v>0</v>
      </c>
      <c r="L25" s="82">
        <f>+'INPUT FORM - Actual Expenditure'!K8</f>
        <v>0</v>
      </c>
      <c r="M25" s="82">
        <f>+'INPUT FORM - Actual Expenditure'!L8</f>
        <v>0</v>
      </c>
      <c r="N25" s="82">
        <f>+'INPUT FORM - Actual Expenditure'!M8</f>
        <v>0</v>
      </c>
      <c r="O25" s="82">
        <f>+'INPUT FORM - Actual Expenditure'!N8</f>
        <v>0</v>
      </c>
      <c r="P25" s="83">
        <f>SUM(D25:O25)</f>
        <v>0</v>
      </c>
    </row>
    <row r="26" spans="1:16" ht="15" x14ac:dyDescent="0.25">
      <c r="A26" s="44"/>
      <c r="B26" s="42" t="s">
        <v>269</v>
      </c>
      <c r="C26" s="81">
        <f>+P26</f>
        <v>0</v>
      </c>
      <c r="D26" s="82">
        <f>+D25</f>
        <v>0</v>
      </c>
      <c r="E26" s="82">
        <f t="shared" ref="E26:O26" si="10">+E25+D26</f>
        <v>0</v>
      </c>
      <c r="F26" s="82">
        <f t="shared" si="10"/>
        <v>0</v>
      </c>
      <c r="G26" s="82">
        <f t="shared" si="10"/>
        <v>0</v>
      </c>
      <c r="H26" s="82">
        <f t="shared" si="10"/>
        <v>0</v>
      </c>
      <c r="I26" s="82">
        <f t="shared" si="10"/>
        <v>0</v>
      </c>
      <c r="J26" s="82">
        <f t="shared" si="10"/>
        <v>0</v>
      </c>
      <c r="K26" s="82">
        <f t="shared" si="10"/>
        <v>0</v>
      </c>
      <c r="L26" s="82">
        <f t="shared" si="10"/>
        <v>0</v>
      </c>
      <c r="M26" s="82">
        <f t="shared" si="10"/>
        <v>0</v>
      </c>
      <c r="N26" s="82">
        <f t="shared" si="10"/>
        <v>0</v>
      </c>
      <c r="O26" s="82">
        <f t="shared" si="10"/>
        <v>0</v>
      </c>
      <c r="P26" s="83">
        <f>+O26</f>
        <v>0</v>
      </c>
    </row>
    <row r="27" spans="1:16" ht="13.5" thickBot="1" x14ac:dyDescent="0.25">
      <c r="A27" s="45"/>
      <c r="B27" s="42" t="s">
        <v>270</v>
      </c>
      <c r="C27" s="84">
        <f t="shared" ref="C27:P27" si="11">+C24-C26</f>
        <v>21537</v>
      </c>
      <c r="D27" s="84">
        <f t="shared" si="11"/>
        <v>1593</v>
      </c>
      <c r="E27" s="84">
        <f t="shared" si="11"/>
        <v>3678</v>
      </c>
      <c r="F27" s="84">
        <f t="shared" si="11"/>
        <v>5035</v>
      </c>
      <c r="G27" s="84">
        <f t="shared" si="11"/>
        <v>6476</v>
      </c>
      <c r="H27" s="84">
        <f t="shared" si="11"/>
        <v>7771</v>
      </c>
      <c r="I27" s="84">
        <f t="shared" si="11"/>
        <v>9066</v>
      </c>
      <c r="J27" s="84">
        <f t="shared" si="11"/>
        <v>10258</v>
      </c>
      <c r="K27" s="84">
        <f t="shared" si="11"/>
        <v>11572</v>
      </c>
      <c r="L27" s="84">
        <f t="shared" si="11"/>
        <v>13838</v>
      </c>
      <c r="M27" s="84">
        <f t="shared" si="11"/>
        <v>15157</v>
      </c>
      <c r="N27" s="84">
        <f t="shared" si="11"/>
        <v>16476</v>
      </c>
      <c r="O27" s="84">
        <f t="shared" si="11"/>
        <v>21537</v>
      </c>
      <c r="P27" s="84">
        <f t="shared" si="11"/>
        <v>21537</v>
      </c>
    </row>
    <row r="28" spans="1:16" ht="13.5" thickBot="1" x14ac:dyDescent="0.25">
      <c r="A28" s="40"/>
    </row>
    <row r="29" spans="1:16" ht="15" x14ac:dyDescent="0.25">
      <c r="A29" s="43" t="str">
        <f>+'INPUT FORM - Actual Expenditure'!A9</f>
        <v>Burgerlike Beskerming/Noodramp</v>
      </c>
      <c r="B29" s="42" t="s">
        <v>266</v>
      </c>
      <c r="C29" s="81">
        <f>+P29</f>
        <v>43213</v>
      </c>
      <c r="D29" s="82">
        <f>+'INPUT FORM - Budget-Expenditure'!C9</f>
        <v>2735</v>
      </c>
      <c r="E29" s="82">
        <f>+'INPUT FORM - Budget-Expenditure'!D9</f>
        <v>0</v>
      </c>
      <c r="F29" s="82">
        <f>+'INPUT FORM - Budget-Expenditure'!E9</f>
        <v>6097</v>
      </c>
      <c r="G29" s="82">
        <f>+'INPUT FORM - Budget-Expenditure'!F9</f>
        <v>929</v>
      </c>
      <c r="H29" s="82">
        <f>+'INPUT FORM - Budget-Expenditure'!G9</f>
        <v>0</v>
      </c>
      <c r="I29" s="82">
        <f>+'INPUT FORM - Budget-Expenditure'!H9</f>
        <v>0</v>
      </c>
      <c r="J29" s="82">
        <f>+'INPUT FORM - Budget-Expenditure'!I9</f>
        <v>0</v>
      </c>
      <c r="K29" s="82">
        <f>+'INPUT FORM - Budget-Expenditure'!J9</f>
        <v>0</v>
      </c>
      <c r="L29" s="82">
        <f>+'INPUT FORM - Budget-Expenditure'!K9</f>
        <v>0</v>
      </c>
      <c r="M29" s="82">
        <f>+'INPUT FORM - Budget-Expenditure'!L9</f>
        <v>0</v>
      </c>
      <c r="N29" s="82">
        <f>+'INPUT FORM - Budget-Expenditure'!M9</f>
        <v>0</v>
      </c>
      <c r="O29" s="82">
        <f>+'INPUT FORM - Budget-Expenditure'!N9</f>
        <v>33452</v>
      </c>
      <c r="P29" s="83">
        <f>SUM(D29:O29)</f>
        <v>43213</v>
      </c>
    </row>
    <row r="30" spans="1:16" ht="15" x14ac:dyDescent="0.25">
      <c r="A30" s="44"/>
      <c r="B30" s="42" t="s">
        <v>267</v>
      </c>
      <c r="C30" s="81">
        <f>+P30</f>
        <v>43213</v>
      </c>
      <c r="D30" s="82">
        <f>+D29</f>
        <v>2735</v>
      </c>
      <c r="E30" s="82">
        <f t="shared" ref="E30:O30" si="12">+E29+D30</f>
        <v>2735</v>
      </c>
      <c r="F30" s="82">
        <f t="shared" si="12"/>
        <v>8832</v>
      </c>
      <c r="G30" s="82">
        <f t="shared" si="12"/>
        <v>9761</v>
      </c>
      <c r="H30" s="82">
        <f t="shared" si="12"/>
        <v>9761</v>
      </c>
      <c r="I30" s="82">
        <f t="shared" si="12"/>
        <v>9761</v>
      </c>
      <c r="J30" s="82">
        <f t="shared" si="12"/>
        <v>9761</v>
      </c>
      <c r="K30" s="82">
        <f t="shared" si="12"/>
        <v>9761</v>
      </c>
      <c r="L30" s="82">
        <f t="shared" si="12"/>
        <v>9761</v>
      </c>
      <c r="M30" s="82">
        <f t="shared" si="12"/>
        <v>9761</v>
      </c>
      <c r="N30" s="82">
        <f t="shared" si="12"/>
        <v>9761</v>
      </c>
      <c r="O30" s="82">
        <f t="shared" si="12"/>
        <v>43213</v>
      </c>
      <c r="P30" s="83">
        <f>+O30</f>
        <v>43213</v>
      </c>
    </row>
    <row r="31" spans="1:16" ht="15" x14ac:dyDescent="0.25">
      <c r="A31" s="44"/>
      <c r="B31" s="42" t="s">
        <v>268</v>
      </c>
      <c r="C31" s="81">
        <f>+P31</f>
        <v>0</v>
      </c>
      <c r="D31" s="82">
        <f>+'INPUT FORM - Actual Expenditure'!C9</f>
        <v>0</v>
      </c>
      <c r="E31" s="82">
        <f>+'INPUT FORM - Actual Expenditure'!D9</f>
        <v>0</v>
      </c>
      <c r="F31" s="82">
        <f>+'INPUT FORM - Actual Expenditure'!E9</f>
        <v>0</v>
      </c>
      <c r="G31" s="82">
        <f>+'INPUT FORM - Actual Expenditure'!F9</f>
        <v>0</v>
      </c>
      <c r="H31" s="82">
        <f>+'INPUT FORM - Actual Expenditure'!G9</f>
        <v>0</v>
      </c>
      <c r="I31" s="82">
        <f>+'INPUT FORM - Actual Expenditure'!H9</f>
        <v>0</v>
      </c>
      <c r="J31" s="82">
        <f>+'INPUT FORM - Actual Expenditure'!I9</f>
        <v>0</v>
      </c>
      <c r="K31" s="82">
        <f>+'INPUT FORM - Actual Expenditure'!J9</f>
        <v>0</v>
      </c>
      <c r="L31" s="82">
        <f>+'INPUT FORM - Actual Expenditure'!K9</f>
        <v>0</v>
      </c>
      <c r="M31" s="82">
        <f>+'INPUT FORM - Actual Expenditure'!L9</f>
        <v>0</v>
      </c>
      <c r="N31" s="82">
        <f>+'INPUT FORM - Actual Expenditure'!M9</f>
        <v>0</v>
      </c>
      <c r="O31" s="82">
        <f>+'INPUT FORM - Actual Expenditure'!N9</f>
        <v>0</v>
      </c>
      <c r="P31" s="83">
        <f>SUM(D31:O31)</f>
        <v>0</v>
      </c>
    </row>
    <row r="32" spans="1:16" ht="15" x14ac:dyDescent="0.25">
      <c r="A32" s="44"/>
      <c r="B32" s="42" t="s">
        <v>269</v>
      </c>
      <c r="C32" s="81">
        <f>+P32</f>
        <v>0</v>
      </c>
      <c r="D32" s="82">
        <f>+D31</f>
        <v>0</v>
      </c>
      <c r="E32" s="82">
        <f t="shared" ref="E32:O32" si="13">+E31+D32</f>
        <v>0</v>
      </c>
      <c r="F32" s="82">
        <f t="shared" si="13"/>
        <v>0</v>
      </c>
      <c r="G32" s="82">
        <f t="shared" si="13"/>
        <v>0</v>
      </c>
      <c r="H32" s="82">
        <f t="shared" si="13"/>
        <v>0</v>
      </c>
      <c r="I32" s="82">
        <f t="shared" si="13"/>
        <v>0</v>
      </c>
      <c r="J32" s="82">
        <f t="shared" si="13"/>
        <v>0</v>
      </c>
      <c r="K32" s="82">
        <f t="shared" si="13"/>
        <v>0</v>
      </c>
      <c r="L32" s="82">
        <f t="shared" si="13"/>
        <v>0</v>
      </c>
      <c r="M32" s="82">
        <f t="shared" si="13"/>
        <v>0</v>
      </c>
      <c r="N32" s="82">
        <f t="shared" si="13"/>
        <v>0</v>
      </c>
      <c r="O32" s="82">
        <f t="shared" si="13"/>
        <v>0</v>
      </c>
      <c r="P32" s="83">
        <f>+O32</f>
        <v>0</v>
      </c>
    </row>
    <row r="33" spans="1:16" ht="13.5" thickBot="1" x14ac:dyDescent="0.25">
      <c r="A33" s="45"/>
      <c r="B33" s="42" t="s">
        <v>270</v>
      </c>
      <c r="C33" s="84">
        <f t="shared" ref="C33:P33" si="14">+C30-C32</f>
        <v>43213</v>
      </c>
      <c r="D33" s="84">
        <f t="shared" si="14"/>
        <v>2735</v>
      </c>
      <c r="E33" s="84">
        <f t="shared" si="14"/>
        <v>2735</v>
      </c>
      <c r="F33" s="84">
        <f t="shared" si="14"/>
        <v>8832</v>
      </c>
      <c r="G33" s="84">
        <f t="shared" si="14"/>
        <v>9761</v>
      </c>
      <c r="H33" s="84">
        <f t="shared" si="14"/>
        <v>9761</v>
      </c>
      <c r="I33" s="84">
        <f t="shared" si="14"/>
        <v>9761</v>
      </c>
      <c r="J33" s="84">
        <f t="shared" si="14"/>
        <v>9761</v>
      </c>
      <c r="K33" s="84">
        <f t="shared" si="14"/>
        <v>9761</v>
      </c>
      <c r="L33" s="84">
        <f t="shared" si="14"/>
        <v>9761</v>
      </c>
      <c r="M33" s="84">
        <f t="shared" si="14"/>
        <v>9761</v>
      </c>
      <c r="N33" s="84">
        <f t="shared" si="14"/>
        <v>9761</v>
      </c>
      <c r="O33" s="84">
        <f t="shared" si="14"/>
        <v>43213</v>
      </c>
      <c r="P33" s="84">
        <f t="shared" si="14"/>
        <v>43213</v>
      </c>
    </row>
    <row r="34" spans="1:16" ht="13.5" thickBot="1" x14ac:dyDescent="0.25">
      <c r="A34" s="40"/>
    </row>
    <row r="35" spans="1:16" ht="15" x14ac:dyDescent="0.25">
      <c r="A35" s="43" t="str">
        <f>+'INPUT FORM - Budget-Expenditure'!A10</f>
        <v>Eiendomsbelasting</v>
      </c>
      <c r="B35" s="42" t="s">
        <v>266</v>
      </c>
      <c r="C35" s="81">
        <f>+P35</f>
        <v>0</v>
      </c>
      <c r="D35" s="82">
        <f>+'INPUT FORM - Budget-Expenditure'!C10</f>
        <v>0</v>
      </c>
      <c r="E35" s="82">
        <f>+'INPUT FORM - Budget-Expenditure'!D10</f>
        <v>0</v>
      </c>
      <c r="F35" s="82">
        <f>+'INPUT FORM - Budget-Expenditure'!E10</f>
        <v>0</v>
      </c>
      <c r="G35" s="82">
        <f>+'INPUT FORM - Budget-Expenditure'!F10</f>
        <v>0</v>
      </c>
      <c r="H35" s="82">
        <f>+'INPUT FORM - Budget-Expenditure'!G10</f>
        <v>0</v>
      </c>
      <c r="I35" s="82">
        <f>+'INPUT FORM - Budget-Expenditure'!H10</f>
        <v>0</v>
      </c>
      <c r="J35" s="82">
        <f>+'INPUT FORM - Budget-Expenditure'!I10</f>
        <v>0</v>
      </c>
      <c r="K35" s="82">
        <f>+'INPUT FORM - Budget-Expenditure'!J10</f>
        <v>0</v>
      </c>
      <c r="L35" s="82">
        <f>+'INPUT FORM - Budget-Expenditure'!K10</f>
        <v>0</v>
      </c>
      <c r="M35" s="82">
        <f>+'INPUT FORM - Budget-Expenditure'!L10</f>
        <v>0</v>
      </c>
      <c r="N35" s="82">
        <f>+'INPUT FORM - Budget-Expenditure'!M10</f>
        <v>0</v>
      </c>
      <c r="O35" s="82">
        <f>+'INPUT FORM - Budget-Expenditure'!N10</f>
        <v>0</v>
      </c>
      <c r="P35" s="83">
        <f>SUM(D35:O35)</f>
        <v>0</v>
      </c>
    </row>
    <row r="36" spans="1:16" ht="15" x14ac:dyDescent="0.25">
      <c r="A36" s="44"/>
      <c r="B36" s="42" t="s">
        <v>267</v>
      </c>
      <c r="C36" s="81">
        <f>+P36</f>
        <v>0</v>
      </c>
      <c r="D36" s="82">
        <f>+D35</f>
        <v>0</v>
      </c>
      <c r="E36" s="82">
        <f t="shared" ref="E36:O36" si="15">+E35+D36</f>
        <v>0</v>
      </c>
      <c r="F36" s="82">
        <f t="shared" si="15"/>
        <v>0</v>
      </c>
      <c r="G36" s="82">
        <f t="shared" si="15"/>
        <v>0</v>
      </c>
      <c r="H36" s="82">
        <f t="shared" si="15"/>
        <v>0</v>
      </c>
      <c r="I36" s="82">
        <f t="shared" si="15"/>
        <v>0</v>
      </c>
      <c r="J36" s="82">
        <f t="shared" si="15"/>
        <v>0</v>
      </c>
      <c r="K36" s="82">
        <f t="shared" si="15"/>
        <v>0</v>
      </c>
      <c r="L36" s="82">
        <f t="shared" si="15"/>
        <v>0</v>
      </c>
      <c r="M36" s="82">
        <f t="shared" si="15"/>
        <v>0</v>
      </c>
      <c r="N36" s="82">
        <f t="shared" si="15"/>
        <v>0</v>
      </c>
      <c r="O36" s="82">
        <f t="shared" si="15"/>
        <v>0</v>
      </c>
      <c r="P36" s="83">
        <f>+O36</f>
        <v>0</v>
      </c>
    </row>
    <row r="37" spans="1:16" ht="15" x14ac:dyDescent="0.25">
      <c r="A37" s="44"/>
      <c r="B37" s="42" t="s">
        <v>268</v>
      </c>
      <c r="C37" s="81">
        <f>+P37</f>
        <v>0</v>
      </c>
      <c r="D37" s="82">
        <f>+'INPUT FORM - Actual Expenditure'!C10</f>
        <v>0</v>
      </c>
      <c r="E37" s="82">
        <f>+'INPUT FORM - Actual Expenditure'!D10</f>
        <v>0</v>
      </c>
      <c r="F37" s="82">
        <f>+'INPUT FORM - Actual Expenditure'!E10</f>
        <v>0</v>
      </c>
      <c r="G37" s="82">
        <f>+'INPUT FORM - Actual Expenditure'!F10</f>
        <v>0</v>
      </c>
      <c r="H37" s="82">
        <f>+'INPUT FORM - Actual Expenditure'!G10</f>
        <v>0</v>
      </c>
      <c r="I37" s="82">
        <f>+'INPUT FORM - Actual Expenditure'!H10</f>
        <v>0</v>
      </c>
      <c r="J37" s="82">
        <f>+'INPUT FORM - Actual Expenditure'!I10</f>
        <v>0</v>
      </c>
      <c r="K37" s="82">
        <f>+'INPUT FORM - Actual Expenditure'!J10</f>
        <v>0</v>
      </c>
      <c r="L37" s="82">
        <f>+'INPUT FORM - Actual Expenditure'!K10</f>
        <v>0</v>
      </c>
      <c r="M37" s="82">
        <f>+'INPUT FORM - Actual Expenditure'!L10</f>
        <v>0</v>
      </c>
      <c r="N37" s="82">
        <f>+'INPUT FORM - Actual Expenditure'!M10</f>
        <v>0</v>
      </c>
      <c r="O37" s="82">
        <f>+'INPUT FORM - Actual Expenditure'!N10</f>
        <v>0</v>
      </c>
      <c r="P37" s="83">
        <f>SUM(D37:O37)</f>
        <v>0</v>
      </c>
    </row>
    <row r="38" spans="1:16" ht="15" x14ac:dyDescent="0.25">
      <c r="A38" s="44"/>
      <c r="B38" s="42" t="s">
        <v>269</v>
      </c>
      <c r="C38" s="81">
        <f>+P38</f>
        <v>0</v>
      </c>
      <c r="D38" s="82">
        <f>+D37</f>
        <v>0</v>
      </c>
      <c r="E38" s="82">
        <f t="shared" ref="E38:O38" si="16">+E37+D38</f>
        <v>0</v>
      </c>
      <c r="F38" s="82">
        <f t="shared" si="16"/>
        <v>0</v>
      </c>
      <c r="G38" s="82">
        <f t="shared" si="16"/>
        <v>0</v>
      </c>
      <c r="H38" s="82">
        <f t="shared" si="16"/>
        <v>0</v>
      </c>
      <c r="I38" s="82">
        <f t="shared" si="16"/>
        <v>0</v>
      </c>
      <c r="J38" s="82">
        <f t="shared" si="16"/>
        <v>0</v>
      </c>
      <c r="K38" s="82">
        <f t="shared" si="16"/>
        <v>0</v>
      </c>
      <c r="L38" s="82">
        <f t="shared" si="16"/>
        <v>0</v>
      </c>
      <c r="M38" s="82">
        <f t="shared" si="16"/>
        <v>0</v>
      </c>
      <c r="N38" s="82">
        <f t="shared" si="16"/>
        <v>0</v>
      </c>
      <c r="O38" s="82">
        <f t="shared" si="16"/>
        <v>0</v>
      </c>
      <c r="P38" s="83">
        <f>+O38</f>
        <v>0</v>
      </c>
    </row>
    <row r="39" spans="1:16" ht="13.5" thickBot="1" x14ac:dyDescent="0.25">
      <c r="A39" s="45"/>
      <c r="B39" s="42" t="s">
        <v>270</v>
      </c>
      <c r="C39" s="84">
        <f t="shared" ref="C39:P39" si="17">+C36-C38</f>
        <v>0</v>
      </c>
      <c r="D39" s="84">
        <f t="shared" si="17"/>
        <v>0</v>
      </c>
      <c r="E39" s="84">
        <f t="shared" si="17"/>
        <v>0</v>
      </c>
      <c r="F39" s="84">
        <f t="shared" si="17"/>
        <v>0</v>
      </c>
      <c r="G39" s="84">
        <f t="shared" si="17"/>
        <v>0</v>
      </c>
      <c r="H39" s="84">
        <f t="shared" si="17"/>
        <v>0</v>
      </c>
      <c r="I39" s="84">
        <f t="shared" si="17"/>
        <v>0</v>
      </c>
      <c r="J39" s="84">
        <f t="shared" si="17"/>
        <v>0</v>
      </c>
      <c r="K39" s="84">
        <f t="shared" si="17"/>
        <v>0</v>
      </c>
      <c r="L39" s="84">
        <f t="shared" si="17"/>
        <v>0</v>
      </c>
      <c r="M39" s="84">
        <f t="shared" si="17"/>
        <v>0</v>
      </c>
      <c r="N39" s="84">
        <f t="shared" si="17"/>
        <v>0</v>
      </c>
      <c r="O39" s="84">
        <f t="shared" si="17"/>
        <v>0</v>
      </c>
      <c r="P39" s="84">
        <f t="shared" si="17"/>
        <v>0</v>
      </c>
    </row>
    <row r="40" spans="1:16" ht="13.5" thickBot="1" x14ac:dyDescent="0.25">
      <c r="A40" s="40"/>
    </row>
    <row r="41" spans="1:16" ht="15" x14ac:dyDescent="0.25">
      <c r="A41" s="43" t="str">
        <f>+'INPUT FORM - Budget-Expenditure'!A11</f>
        <v>Gesondheidsdienste</v>
      </c>
      <c r="B41" s="42" t="s">
        <v>266</v>
      </c>
      <c r="C41" s="81">
        <f>+P41</f>
        <v>0</v>
      </c>
      <c r="D41" s="82">
        <f>+'INPUT FORM - Budget-Expenditure'!C11</f>
        <v>0</v>
      </c>
      <c r="E41" s="82">
        <f>+'INPUT FORM - Budget-Expenditure'!D11</f>
        <v>0</v>
      </c>
      <c r="F41" s="82">
        <f>+'INPUT FORM - Budget-Expenditure'!E11</f>
        <v>0</v>
      </c>
      <c r="G41" s="82">
        <f>+'INPUT FORM - Budget-Expenditure'!F11</f>
        <v>0</v>
      </c>
      <c r="H41" s="82">
        <f>+'INPUT FORM - Budget-Expenditure'!G11</f>
        <v>0</v>
      </c>
      <c r="I41" s="82">
        <f>+'INPUT FORM - Budget-Expenditure'!H11</f>
        <v>0</v>
      </c>
      <c r="J41" s="82">
        <f>+'INPUT FORM - Budget-Expenditure'!I11</f>
        <v>0</v>
      </c>
      <c r="K41" s="82">
        <f>+'INPUT FORM - Budget-Expenditure'!J11</f>
        <v>0</v>
      </c>
      <c r="L41" s="82">
        <f>+'INPUT FORM - Budget-Expenditure'!K11</f>
        <v>0</v>
      </c>
      <c r="M41" s="82">
        <f>+'INPUT FORM - Budget-Expenditure'!L11</f>
        <v>0</v>
      </c>
      <c r="N41" s="82">
        <f>+'INPUT FORM - Budget-Expenditure'!M11</f>
        <v>0</v>
      </c>
      <c r="O41" s="82">
        <f>+'INPUT FORM - Budget-Expenditure'!N11</f>
        <v>0</v>
      </c>
      <c r="P41" s="83">
        <f>SUM(D41:O41)</f>
        <v>0</v>
      </c>
    </row>
    <row r="42" spans="1:16" ht="15" x14ac:dyDescent="0.25">
      <c r="A42" s="44"/>
      <c r="B42" s="42" t="s">
        <v>267</v>
      </c>
      <c r="C42" s="81">
        <f>+P42</f>
        <v>0</v>
      </c>
      <c r="D42" s="82">
        <f>+D41</f>
        <v>0</v>
      </c>
      <c r="E42" s="82">
        <f t="shared" ref="E42:O42" si="18">+E41+D42</f>
        <v>0</v>
      </c>
      <c r="F42" s="82">
        <f t="shared" si="18"/>
        <v>0</v>
      </c>
      <c r="G42" s="82">
        <f t="shared" si="18"/>
        <v>0</v>
      </c>
      <c r="H42" s="82">
        <f t="shared" si="18"/>
        <v>0</v>
      </c>
      <c r="I42" s="82">
        <f t="shared" si="18"/>
        <v>0</v>
      </c>
      <c r="J42" s="82">
        <f t="shared" si="18"/>
        <v>0</v>
      </c>
      <c r="K42" s="82">
        <f t="shared" si="18"/>
        <v>0</v>
      </c>
      <c r="L42" s="82">
        <f t="shared" si="18"/>
        <v>0</v>
      </c>
      <c r="M42" s="82">
        <f t="shared" si="18"/>
        <v>0</v>
      </c>
      <c r="N42" s="82">
        <f t="shared" si="18"/>
        <v>0</v>
      </c>
      <c r="O42" s="82">
        <f t="shared" si="18"/>
        <v>0</v>
      </c>
      <c r="P42" s="83">
        <f>+O42</f>
        <v>0</v>
      </c>
    </row>
    <row r="43" spans="1:16" ht="15" x14ac:dyDescent="0.25">
      <c r="A43" s="44"/>
      <c r="B43" s="42" t="s">
        <v>268</v>
      </c>
      <c r="C43" s="81">
        <f>+P43</f>
        <v>0</v>
      </c>
      <c r="D43" s="82">
        <f>+'INPUT FORM - Actual Expenditure'!C11</f>
        <v>0</v>
      </c>
      <c r="E43" s="82">
        <f>+'INPUT FORM - Actual Expenditure'!D11</f>
        <v>0</v>
      </c>
      <c r="F43" s="82">
        <f>+'INPUT FORM - Actual Expenditure'!E11</f>
        <v>0</v>
      </c>
      <c r="G43" s="82">
        <f>+'INPUT FORM - Actual Expenditure'!F11</f>
        <v>0</v>
      </c>
      <c r="H43" s="82">
        <f>+'INPUT FORM - Actual Expenditure'!G11</f>
        <v>0</v>
      </c>
      <c r="I43" s="82">
        <f>+'INPUT FORM - Actual Expenditure'!H11</f>
        <v>0</v>
      </c>
      <c r="J43" s="82">
        <f>+'INPUT FORM - Actual Expenditure'!I11</f>
        <v>0</v>
      </c>
      <c r="K43" s="82">
        <f>+'INPUT FORM - Actual Expenditure'!J11</f>
        <v>0</v>
      </c>
      <c r="L43" s="82">
        <f>+'INPUT FORM - Actual Expenditure'!K11</f>
        <v>0</v>
      </c>
      <c r="M43" s="82">
        <f>+'INPUT FORM - Actual Expenditure'!L11</f>
        <v>0</v>
      </c>
      <c r="N43" s="82">
        <f>+'INPUT FORM - Actual Expenditure'!M11</f>
        <v>0</v>
      </c>
      <c r="O43" s="82">
        <f>+'INPUT FORM - Actual Expenditure'!N11</f>
        <v>0</v>
      </c>
      <c r="P43" s="83">
        <f>SUM(D43:O43)</f>
        <v>0</v>
      </c>
    </row>
    <row r="44" spans="1:16" ht="15" x14ac:dyDescent="0.25">
      <c r="A44" s="44"/>
      <c r="B44" s="42" t="s">
        <v>269</v>
      </c>
      <c r="C44" s="81">
        <f>+P44</f>
        <v>0</v>
      </c>
      <c r="D44" s="82">
        <f>+D43</f>
        <v>0</v>
      </c>
      <c r="E44" s="82">
        <f t="shared" ref="E44:O44" si="19">+E43+D44</f>
        <v>0</v>
      </c>
      <c r="F44" s="82">
        <f t="shared" si="19"/>
        <v>0</v>
      </c>
      <c r="G44" s="82">
        <f t="shared" si="19"/>
        <v>0</v>
      </c>
      <c r="H44" s="82">
        <f t="shared" si="19"/>
        <v>0</v>
      </c>
      <c r="I44" s="82">
        <f t="shared" si="19"/>
        <v>0</v>
      </c>
      <c r="J44" s="82">
        <f t="shared" si="19"/>
        <v>0</v>
      </c>
      <c r="K44" s="82">
        <f t="shared" si="19"/>
        <v>0</v>
      </c>
      <c r="L44" s="82">
        <f t="shared" si="19"/>
        <v>0</v>
      </c>
      <c r="M44" s="82">
        <f t="shared" si="19"/>
        <v>0</v>
      </c>
      <c r="N44" s="82">
        <f t="shared" si="19"/>
        <v>0</v>
      </c>
      <c r="O44" s="82">
        <f t="shared" si="19"/>
        <v>0</v>
      </c>
      <c r="P44" s="83">
        <f>+O44</f>
        <v>0</v>
      </c>
    </row>
    <row r="45" spans="1:16" ht="13.5" thickBot="1" x14ac:dyDescent="0.25">
      <c r="A45" s="45"/>
      <c r="B45" s="42" t="s">
        <v>270</v>
      </c>
      <c r="C45" s="84">
        <f t="shared" ref="C45:P45" si="20">+C42-C44</f>
        <v>0</v>
      </c>
      <c r="D45" s="84">
        <f t="shared" si="20"/>
        <v>0</v>
      </c>
      <c r="E45" s="84">
        <f t="shared" si="20"/>
        <v>0</v>
      </c>
      <c r="F45" s="84">
        <f t="shared" si="20"/>
        <v>0</v>
      </c>
      <c r="G45" s="84">
        <f t="shared" si="20"/>
        <v>0</v>
      </c>
      <c r="H45" s="84">
        <f t="shared" si="20"/>
        <v>0</v>
      </c>
      <c r="I45" s="84">
        <f t="shared" si="20"/>
        <v>0</v>
      </c>
      <c r="J45" s="84">
        <f t="shared" si="20"/>
        <v>0</v>
      </c>
      <c r="K45" s="84">
        <f t="shared" si="20"/>
        <v>0</v>
      </c>
      <c r="L45" s="84">
        <f t="shared" si="20"/>
        <v>0</v>
      </c>
      <c r="M45" s="84">
        <f t="shared" si="20"/>
        <v>0</v>
      </c>
      <c r="N45" s="84">
        <f t="shared" si="20"/>
        <v>0</v>
      </c>
      <c r="O45" s="84">
        <f t="shared" si="20"/>
        <v>0</v>
      </c>
      <c r="P45" s="84">
        <f t="shared" si="20"/>
        <v>0</v>
      </c>
    </row>
    <row r="46" spans="1:16" ht="13.5" thickBot="1" x14ac:dyDescent="0.25">
      <c r="A46" s="40"/>
    </row>
    <row r="47" spans="1:16" ht="15" x14ac:dyDescent="0.25">
      <c r="A47" s="43" t="str">
        <f>+'INPUT FORM - Budget-Expenditure'!A12</f>
        <v>Hoofpaaie</v>
      </c>
      <c r="B47" s="42" t="s">
        <v>266</v>
      </c>
      <c r="C47" s="81">
        <f>+P47</f>
        <v>0</v>
      </c>
      <c r="D47" s="82">
        <f>+'INPUT FORM - Budget-Expenditure'!C12</f>
        <v>0</v>
      </c>
      <c r="E47" s="82">
        <f>+'INPUT FORM - Budget-Expenditure'!D12</f>
        <v>0</v>
      </c>
      <c r="F47" s="82">
        <f>+'INPUT FORM - Budget-Expenditure'!E12</f>
        <v>0</v>
      </c>
      <c r="G47" s="82">
        <f>+'INPUT FORM - Budget-Expenditure'!F12</f>
        <v>0</v>
      </c>
      <c r="H47" s="82">
        <f>+'INPUT FORM - Budget-Expenditure'!G12</f>
        <v>0</v>
      </c>
      <c r="I47" s="82">
        <f>+'INPUT FORM - Budget-Expenditure'!H12</f>
        <v>0</v>
      </c>
      <c r="J47" s="82">
        <f>+'INPUT FORM - Budget-Expenditure'!I12</f>
        <v>0</v>
      </c>
      <c r="K47" s="82">
        <f>+'INPUT FORM - Budget-Expenditure'!J12</f>
        <v>0</v>
      </c>
      <c r="L47" s="82">
        <f>+'INPUT FORM - Budget-Expenditure'!K12</f>
        <v>0</v>
      </c>
      <c r="M47" s="82">
        <f>+'INPUT FORM - Budget-Expenditure'!L12</f>
        <v>0</v>
      </c>
      <c r="N47" s="82">
        <f>+'INPUT FORM - Budget-Expenditure'!M12</f>
        <v>0</v>
      </c>
      <c r="O47" s="82">
        <f>+'INPUT FORM - Budget-Expenditure'!N12</f>
        <v>0</v>
      </c>
      <c r="P47" s="83">
        <f>SUM(D47:O47)</f>
        <v>0</v>
      </c>
    </row>
    <row r="48" spans="1:16" ht="15" x14ac:dyDescent="0.25">
      <c r="A48" s="44"/>
      <c r="B48" s="42" t="s">
        <v>267</v>
      </c>
      <c r="C48" s="81">
        <f>+P48</f>
        <v>0</v>
      </c>
      <c r="D48" s="82">
        <f>+D47</f>
        <v>0</v>
      </c>
      <c r="E48" s="82">
        <f t="shared" ref="E48:O48" si="21">+E47+D48</f>
        <v>0</v>
      </c>
      <c r="F48" s="82">
        <f t="shared" si="21"/>
        <v>0</v>
      </c>
      <c r="G48" s="82">
        <f t="shared" si="21"/>
        <v>0</v>
      </c>
      <c r="H48" s="82">
        <f t="shared" si="21"/>
        <v>0</v>
      </c>
      <c r="I48" s="82">
        <f t="shared" si="21"/>
        <v>0</v>
      </c>
      <c r="J48" s="82">
        <f t="shared" si="21"/>
        <v>0</v>
      </c>
      <c r="K48" s="82">
        <f t="shared" si="21"/>
        <v>0</v>
      </c>
      <c r="L48" s="82">
        <f t="shared" si="21"/>
        <v>0</v>
      </c>
      <c r="M48" s="82">
        <f t="shared" si="21"/>
        <v>0</v>
      </c>
      <c r="N48" s="82">
        <f t="shared" si="21"/>
        <v>0</v>
      </c>
      <c r="O48" s="82">
        <f t="shared" si="21"/>
        <v>0</v>
      </c>
      <c r="P48" s="83">
        <f>+O48</f>
        <v>0</v>
      </c>
    </row>
    <row r="49" spans="1:16" ht="15" x14ac:dyDescent="0.25">
      <c r="A49" s="44"/>
      <c r="B49" s="42" t="s">
        <v>268</v>
      </c>
      <c r="C49" s="81">
        <f>+P49</f>
        <v>0</v>
      </c>
      <c r="D49" s="82">
        <f>+'INPUT FORM - Actual Expenditure'!C12</f>
        <v>0</v>
      </c>
      <c r="E49" s="82">
        <f>+'INPUT FORM - Actual Expenditure'!D12</f>
        <v>0</v>
      </c>
      <c r="F49" s="82">
        <f>+'INPUT FORM - Actual Expenditure'!E12</f>
        <v>0</v>
      </c>
      <c r="G49" s="82">
        <f>+'INPUT FORM - Actual Expenditure'!F12</f>
        <v>0</v>
      </c>
      <c r="H49" s="82">
        <f>+'INPUT FORM - Actual Expenditure'!G12</f>
        <v>0</v>
      </c>
      <c r="I49" s="82">
        <f>+'INPUT FORM - Actual Expenditure'!H12</f>
        <v>0</v>
      </c>
      <c r="J49" s="82">
        <f>+'INPUT FORM - Actual Expenditure'!I12</f>
        <v>0</v>
      </c>
      <c r="K49" s="82">
        <f>+'INPUT FORM - Actual Expenditure'!J12</f>
        <v>0</v>
      </c>
      <c r="L49" s="82">
        <f>+'INPUT FORM - Actual Expenditure'!K12</f>
        <v>0</v>
      </c>
      <c r="M49" s="82">
        <f>+'INPUT FORM - Actual Expenditure'!L12</f>
        <v>0</v>
      </c>
      <c r="N49" s="82">
        <f>+'INPUT FORM - Actual Expenditure'!M12</f>
        <v>0</v>
      </c>
      <c r="O49" s="82">
        <f>+'INPUT FORM - Actual Expenditure'!N12</f>
        <v>0</v>
      </c>
      <c r="P49" s="83">
        <f>SUM(D49:O49)</f>
        <v>0</v>
      </c>
    </row>
    <row r="50" spans="1:16" ht="15" x14ac:dyDescent="0.25">
      <c r="A50" s="44"/>
      <c r="B50" s="42" t="s">
        <v>269</v>
      </c>
      <c r="C50" s="81">
        <f>+P50</f>
        <v>0</v>
      </c>
      <c r="D50" s="82">
        <f>+D49</f>
        <v>0</v>
      </c>
      <c r="E50" s="82">
        <f t="shared" ref="E50:O50" si="22">+E49+D50</f>
        <v>0</v>
      </c>
      <c r="F50" s="82">
        <f t="shared" si="22"/>
        <v>0</v>
      </c>
      <c r="G50" s="82">
        <f t="shared" si="22"/>
        <v>0</v>
      </c>
      <c r="H50" s="82">
        <f t="shared" si="22"/>
        <v>0</v>
      </c>
      <c r="I50" s="82">
        <f t="shared" si="22"/>
        <v>0</v>
      </c>
      <c r="J50" s="82">
        <f t="shared" si="22"/>
        <v>0</v>
      </c>
      <c r="K50" s="82">
        <f t="shared" si="22"/>
        <v>0</v>
      </c>
      <c r="L50" s="82">
        <f t="shared" si="22"/>
        <v>0</v>
      </c>
      <c r="M50" s="82">
        <f t="shared" si="22"/>
        <v>0</v>
      </c>
      <c r="N50" s="82">
        <f t="shared" si="22"/>
        <v>0</v>
      </c>
      <c r="O50" s="82">
        <f t="shared" si="22"/>
        <v>0</v>
      </c>
      <c r="P50" s="83">
        <f>+O50</f>
        <v>0</v>
      </c>
    </row>
    <row r="51" spans="1:16" ht="13.5" thickBot="1" x14ac:dyDescent="0.25">
      <c r="A51" s="45"/>
      <c r="B51" s="42" t="s">
        <v>270</v>
      </c>
      <c r="C51" s="84">
        <f t="shared" ref="C51:P51" si="23">+C48-C50</f>
        <v>0</v>
      </c>
      <c r="D51" s="84">
        <f t="shared" si="23"/>
        <v>0</v>
      </c>
      <c r="E51" s="84">
        <f t="shared" si="23"/>
        <v>0</v>
      </c>
      <c r="F51" s="84">
        <f t="shared" si="23"/>
        <v>0</v>
      </c>
      <c r="G51" s="84">
        <f t="shared" si="23"/>
        <v>0</v>
      </c>
      <c r="H51" s="84">
        <f t="shared" si="23"/>
        <v>0</v>
      </c>
      <c r="I51" s="84">
        <f t="shared" si="23"/>
        <v>0</v>
      </c>
      <c r="J51" s="84">
        <f t="shared" si="23"/>
        <v>0</v>
      </c>
      <c r="K51" s="84">
        <f t="shared" si="23"/>
        <v>0</v>
      </c>
      <c r="L51" s="84">
        <f t="shared" si="23"/>
        <v>0</v>
      </c>
      <c r="M51" s="84">
        <f t="shared" si="23"/>
        <v>0</v>
      </c>
      <c r="N51" s="84">
        <f t="shared" si="23"/>
        <v>0</v>
      </c>
      <c r="O51" s="84">
        <f t="shared" si="23"/>
        <v>0</v>
      </c>
      <c r="P51" s="84">
        <f t="shared" si="23"/>
        <v>0</v>
      </c>
    </row>
    <row r="52" spans="1:16" ht="13.5" thickBot="1" x14ac:dyDescent="0.25">
      <c r="A52" s="40"/>
    </row>
    <row r="53" spans="1:16" ht="15" x14ac:dyDescent="0.25">
      <c r="A53" s="43" t="str">
        <f>+'INPUT FORM - Budget-Expenditure'!A13</f>
        <v>Meent</v>
      </c>
      <c r="B53" s="42" t="s">
        <v>266</v>
      </c>
      <c r="C53" s="81">
        <f>+P53</f>
        <v>95064</v>
      </c>
      <c r="D53" s="82">
        <f>+'INPUT FORM - Budget-Expenditure'!C13</f>
        <v>4826</v>
      </c>
      <c r="E53" s="82">
        <f>+'INPUT FORM - Budget-Expenditure'!D13</f>
        <v>5280</v>
      </c>
      <c r="F53" s="82">
        <f>+'INPUT FORM - Budget-Expenditure'!E13</f>
        <v>3438</v>
      </c>
      <c r="G53" s="82">
        <f>+'INPUT FORM - Budget-Expenditure'!F13</f>
        <v>4091</v>
      </c>
      <c r="H53" s="82">
        <f>+'INPUT FORM - Budget-Expenditure'!G13</f>
        <v>8193</v>
      </c>
      <c r="I53" s="82">
        <f>+'INPUT FORM - Budget-Expenditure'!H13</f>
        <v>3280</v>
      </c>
      <c r="J53" s="82">
        <f>+'INPUT FORM - Budget-Expenditure'!I13</f>
        <v>3018</v>
      </c>
      <c r="K53" s="82">
        <f>+'INPUT FORM - Budget-Expenditure'!J13</f>
        <v>3329</v>
      </c>
      <c r="L53" s="82">
        <f>+'INPUT FORM - Budget-Expenditure'!K13</f>
        <v>5738</v>
      </c>
      <c r="M53" s="82">
        <f>+'INPUT FORM - Budget-Expenditure'!L13</f>
        <v>6480</v>
      </c>
      <c r="N53" s="82">
        <f>+'INPUT FORM - Budget-Expenditure'!M13</f>
        <v>3341</v>
      </c>
      <c r="O53" s="82">
        <f>+'INPUT FORM - Budget-Expenditure'!N13</f>
        <v>44050</v>
      </c>
      <c r="P53" s="83">
        <f>SUM(D53:O53)</f>
        <v>95064</v>
      </c>
    </row>
    <row r="54" spans="1:16" ht="15" x14ac:dyDescent="0.25">
      <c r="A54" s="44"/>
      <c r="B54" s="42" t="s">
        <v>267</v>
      </c>
      <c r="C54" s="81">
        <f>+P54</f>
        <v>95064</v>
      </c>
      <c r="D54" s="82">
        <f>+D53</f>
        <v>4826</v>
      </c>
      <c r="E54" s="82">
        <f t="shared" ref="E54:O54" si="24">+E53+D54</f>
        <v>10106</v>
      </c>
      <c r="F54" s="82">
        <f t="shared" si="24"/>
        <v>13544</v>
      </c>
      <c r="G54" s="82">
        <f t="shared" si="24"/>
        <v>17635</v>
      </c>
      <c r="H54" s="82">
        <f t="shared" si="24"/>
        <v>25828</v>
      </c>
      <c r="I54" s="82">
        <f t="shared" si="24"/>
        <v>29108</v>
      </c>
      <c r="J54" s="82">
        <f t="shared" si="24"/>
        <v>32126</v>
      </c>
      <c r="K54" s="82">
        <f t="shared" si="24"/>
        <v>35455</v>
      </c>
      <c r="L54" s="82">
        <f t="shared" si="24"/>
        <v>41193</v>
      </c>
      <c r="M54" s="82">
        <f t="shared" si="24"/>
        <v>47673</v>
      </c>
      <c r="N54" s="82">
        <f t="shared" si="24"/>
        <v>51014</v>
      </c>
      <c r="O54" s="82">
        <f t="shared" si="24"/>
        <v>95064</v>
      </c>
      <c r="P54" s="83">
        <f>+O54</f>
        <v>95064</v>
      </c>
    </row>
    <row r="55" spans="1:16" ht="15" x14ac:dyDescent="0.25">
      <c r="A55" s="44"/>
      <c r="B55" s="42" t="s">
        <v>268</v>
      </c>
      <c r="C55" s="81">
        <f>+P55</f>
        <v>0</v>
      </c>
      <c r="D55" s="82">
        <f>+'INPUT FORM - Actual Expenditure'!C13</f>
        <v>0</v>
      </c>
      <c r="E55" s="82">
        <f>+'INPUT FORM - Actual Expenditure'!D13</f>
        <v>0</v>
      </c>
      <c r="F55" s="82">
        <f>+'INPUT FORM - Actual Expenditure'!E13</f>
        <v>0</v>
      </c>
      <c r="G55" s="82">
        <f>+'INPUT FORM - Actual Expenditure'!F13</f>
        <v>0</v>
      </c>
      <c r="H55" s="82">
        <f>+'INPUT FORM - Actual Expenditure'!G13</f>
        <v>0</v>
      </c>
      <c r="I55" s="82">
        <f>+'INPUT FORM - Actual Expenditure'!H13</f>
        <v>0</v>
      </c>
      <c r="J55" s="82">
        <f>+'INPUT FORM - Actual Expenditure'!I13</f>
        <v>0</v>
      </c>
      <c r="K55" s="82">
        <f>+'INPUT FORM - Actual Expenditure'!J13</f>
        <v>0</v>
      </c>
      <c r="L55" s="82">
        <f>+'INPUT FORM - Actual Expenditure'!K13</f>
        <v>0</v>
      </c>
      <c r="M55" s="82">
        <f>+'INPUT FORM - Actual Expenditure'!L13</f>
        <v>0</v>
      </c>
      <c r="N55" s="82">
        <f>+'INPUT FORM - Actual Expenditure'!M13</f>
        <v>0</v>
      </c>
      <c r="O55" s="82">
        <f>+'INPUT FORM - Actual Expenditure'!N13</f>
        <v>0</v>
      </c>
      <c r="P55" s="83">
        <f>SUM(D55:O55)</f>
        <v>0</v>
      </c>
    </row>
    <row r="56" spans="1:16" ht="15" x14ac:dyDescent="0.25">
      <c r="A56" s="44"/>
      <c r="B56" s="42" t="s">
        <v>269</v>
      </c>
      <c r="C56" s="81">
        <f>+P56</f>
        <v>0</v>
      </c>
      <c r="D56" s="82">
        <f>+D55</f>
        <v>0</v>
      </c>
      <c r="E56" s="82">
        <f t="shared" ref="E56:O56" si="25">+E55+D56</f>
        <v>0</v>
      </c>
      <c r="F56" s="82">
        <f t="shared" si="25"/>
        <v>0</v>
      </c>
      <c r="G56" s="82">
        <f t="shared" si="25"/>
        <v>0</v>
      </c>
      <c r="H56" s="82">
        <f t="shared" si="25"/>
        <v>0</v>
      </c>
      <c r="I56" s="82">
        <f t="shared" si="25"/>
        <v>0</v>
      </c>
      <c r="J56" s="82">
        <f t="shared" si="25"/>
        <v>0</v>
      </c>
      <c r="K56" s="82">
        <f t="shared" si="25"/>
        <v>0</v>
      </c>
      <c r="L56" s="82">
        <f t="shared" si="25"/>
        <v>0</v>
      </c>
      <c r="M56" s="82">
        <f t="shared" si="25"/>
        <v>0</v>
      </c>
      <c r="N56" s="82">
        <f t="shared" si="25"/>
        <v>0</v>
      </c>
      <c r="O56" s="82">
        <f t="shared" si="25"/>
        <v>0</v>
      </c>
      <c r="P56" s="83">
        <f>+O56</f>
        <v>0</v>
      </c>
    </row>
    <row r="57" spans="1:16" ht="13.5" thickBot="1" x14ac:dyDescent="0.25">
      <c r="A57" s="45"/>
      <c r="B57" s="42" t="s">
        <v>270</v>
      </c>
      <c r="C57" s="84">
        <f t="shared" ref="C57:P57" si="26">+C54-C56</f>
        <v>95064</v>
      </c>
      <c r="D57" s="84">
        <f t="shared" si="26"/>
        <v>4826</v>
      </c>
      <c r="E57" s="84">
        <f t="shared" si="26"/>
        <v>10106</v>
      </c>
      <c r="F57" s="84">
        <f t="shared" si="26"/>
        <v>13544</v>
      </c>
      <c r="G57" s="84">
        <f t="shared" si="26"/>
        <v>17635</v>
      </c>
      <c r="H57" s="84">
        <f t="shared" si="26"/>
        <v>25828</v>
      </c>
      <c r="I57" s="84">
        <f t="shared" si="26"/>
        <v>29108</v>
      </c>
      <c r="J57" s="84">
        <f t="shared" si="26"/>
        <v>32126</v>
      </c>
      <c r="K57" s="84">
        <f t="shared" si="26"/>
        <v>35455</v>
      </c>
      <c r="L57" s="84">
        <f t="shared" si="26"/>
        <v>41193</v>
      </c>
      <c r="M57" s="84">
        <f t="shared" si="26"/>
        <v>47673</v>
      </c>
      <c r="N57" s="84">
        <f t="shared" si="26"/>
        <v>51014</v>
      </c>
      <c r="O57" s="84">
        <f t="shared" si="26"/>
        <v>95064</v>
      </c>
      <c r="P57" s="84">
        <f t="shared" si="26"/>
        <v>95064</v>
      </c>
    </row>
    <row r="58" spans="1:16" ht="13.5" thickBot="1" x14ac:dyDescent="0.25">
      <c r="A58" s="40"/>
    </row>
    <row r="59" spans="1:16" ht="15" x14ac:dyDescent="0.25">
      <c r="A59" s="43" t="str">
        <f>+'INPUT FORM - Actual Expenditure'!A14</f>
        <v>Munisipale Geboue en Eiendomme</v>
      </c>
      <c r="B59" s="42" t="s">
        <v>266</v>
      </c>
      <c r="C59" s="81">
        <f>+P59</f>
        <v>249525</v>
      </c>
      <c r="D59" s="82">
        <f>+'INPUT FORM - Budget-Expenditure'!C14</f>
        <v>38552</v>
      </c>
      <c r="E59" s="82">
        <f>+'INPUT FORM - Budget-Expenditure'!D14</f>
        <v>14222</v>
      </c>
      <c r="F59" s="82">
        <f>+'INPUT FORM - Budget-Expenditure'!E14</f>
        <v>10175</v>
      </c>
      <c r="G59" s="82">
        <f>+'INPUT FORM - Budget-Expenditure'!F14</f>
        <v>18906</v>
      </c>
      <c r="H59" s="82">
        <f>+'INPUT FORM - Budget-Expenditure'!G14</f>
        <v>11049</v>
      </c>
      <c r="I59" s="82">
        <f>+'INPUT FORM - Budget-Expenditure'!H14</f>
        <v>12551</v>
      </c>
      <c r="J59" s="82">
        <f>+'INPUT FORM - Budget-Expenditure'!I14</f>
        <v>14764</v>
      </c>
      <c r="K59" s="82">
        <f>+'INPUT FORM - Budget-Expenditure'!J14</f>
        <v>13494</v>
      </c>
      <c r="L59" s="82">
        <f>+'INPUT FORM - Budget-Expenditure'!K14</f>
        <v>13994</v>
      </c>
      <c r="M59" s="82">
        <f>+'INPUT FORM - Budget-Expenditure'!L14</f>
        <v>16540</v>
      </c>
      <c r="N59" s="82">
        <f>+'INPUT FORM - Budget-Expenditure'!M14</f>
        <v>20198</v>
      </c>
      <c r="O59" s="82">
        <f>+'INPUT FORM - Budget-Expenditure'!N14</f>
        <v>65080</v>
      </c>
      <c r="P59" s="83">
        <f>SUM(D59:O59)</f>
        <v>249525</v>
      </c>
    </row>
    <row r="60" spans="1:16" ht="15" x14ac:dyDescent="0.25">
      <c r="A60" s="44"/>
      <c r="B60" s="42" t="s">
        <v>267</v>
      </c>
      <c r="C60" s="81">
        <f>+P60</f>
        <v>249525</v>
      </c>
      <c r="D60" s="82">
        <f>+D59</f>
        <v>38552</v>
      </c>
      <c r="E60" s="82">
        <f t="shared" ref="E60:O60" si="27">+E59+D60</f>
        <v>52774</v>
      </c>
      <c r="F60" s="82">
        <f t="shared" si="27"/>
        <v>62949</v>
      </c>
      <c r="G60" s="82">
        <f t="shared" si="27"/>
        <v>81855</v>
      </c>
      <c r="H60" s="82">
        <f t="shared" si="27"/>
        <v>92904</v>
      </c>
      <c r="I60" s="82">
        <f t="shared" si="27"/>
        <v>105455</v>
      </c>
      <c r="J60" s="82">
        <f t="shared" si="27"/>
        <v>120219</v>
      </c>
      <c r="K60" s="82">
        <f t="shared" si="27"/>
        <v>133713</v>
      </c>
      <c r="L60" s="82">
        <f t="shared" si="27"/>
        <v>147707</v>
      </c>
      <c r="M60" s="82">
        <f t="shared" si="27"/>
        <v>164247</v>
      </c>
      <c r="N60" s="82">
        <f t="shared" si="27"/>
        <v>184445</v>
      </c>
      <c r="O60" s="82">
        <f t="shared" si="27"/>
        <v>249525</v>
      </c>
      <c r="P60" s="83">
        <f>+O60</f>
        <v>249525</v>
      </c>
    </row>
    <row r="61" spans="1:16" ht="15" x14ac:dyDescent="0.25">
      <c r="A61" s="44"/>
      <c r="B61" s="42" t="s">
        <v>268</v>
      </c>
      <c r="C61" s="81">
        <f>+P61</f>
        <v>0</v>
      </c>
      <c r="D61" s="82">
        <f>+'INPUT FORM - Actual Expenditure'!C14</f>
        <v>0</v>
      </c>
      <c r="E61" s="82">
        <f>+'INPUT FORM - Actual Expenditure'!D14</f>
        <v>0</v>
      </c>
      <c r="F61" s="82">
        <f>+'INPUT FORM - Actual Expenditure'!E14</f>
        <v>0</v>
      </c>
      <c r="G61" s="82">
        <f>+'INPUT FORM - Actual Expenditure'!F14</f>
        <v>0</v>
      </c>
      <c r="H61" s="82">
        <f>+'INPUT FORM - Actual Expenditure'!G14</f>
        <v>0</v>
      </c>
      <c r="I61" s="82">
        <f>+'INPUT FORM - Actual Expenditure'!H14</f>
        <v>0</v>
      </c>
      <c r="J61" s="82">
        <f>+'INPUT FORM - Actual Expenditure'!I14</f>
        <v>0</v>
      </c>
      <c r="K61" s="82">
        <f>+'INPUT FORM - Actual Expenditure'!J14</f>
        <v>0</v>
      </c>
      <c r="L61" s="82">
        <f>+'INPUT FORM - Actual Expenditure'!K14</f>
        <v>0</v>
      </c>
      <c r="M61" s="82">
        <f>+'INPUT FORM - Actual Expenditure'!L14</f>
        <v>0</v>
      </c>
      <c r="N61" s="82">
        <f>+'INPUT FORM - Actual Expenditure'!M14</f>
        <v>0</v>
      </c>
      <c r="O61" s="82">
        <f>+'INPUT FORM - Actual Expenditure'!N14</f>
        <v>0</v>
      </c>
      <c r="P61" s="83">
        <f>SUM(D61:O61)</f>
        <v>0</v>
      </c>
    </row>
    <row r="62" spans="1:16" ht="15" x14ac:dyDescent="0.25">
      <c r="A62" s="44"/>
      <c r="B62" s="42" t="s">
        <v>269</v>
      </c>
      <c r="C62" s="81">
        <f>+P62</f>
        <v>0</v>
      </c>
      <c r="D62" s="82">
        <f>+D61</f>
        <v>0</v>
      </c>
      <c r="E62" s="82">
        <f t="shared" ref="E62:O62" si="28">+E61+D62</f>
        <v>0</v>
      </c>
      <c r="F62" s="82">
        <f t="shared" si="28"/>
        <v>0</v>
      </c>
      <c r="G62" s="82">
        <f t="shared" si="28"/>
        <v>0</v>
      </c>
      <c r="H62" s="82">
        <f t="shared" si="28"/>
        <v>0</v>
      </c>
      <c r="I62" s="82">
        <f t="shared" si="28"/>
        <v>0</v>
      </c>
      <c r="J62" s="82">
        <f t="shared" si="28"/>
        <v>0</v>
      </c>
      <c r="K62" s="82">
        <f t="shared" si="28"/>
        <v>0</v>
      </c>
      <c r="L62" s="82">
        <f t="shared" si="28"/>
        <v>0</v>
      </c>
      <c r="M62" s="82">
        <f t="shared" si="28"/>
        <v>0</v>
      </c>
      <c r="N62" s="82">
        <f t="shared" si="28"/>
        <v>0</v>
      </c>
      <c r="O62" s="82">
        <f t="shared" si="28"/>
        <v>0</v>
      </c>
      <c r="P62" s="83">
        <f>+O62</f>
        <v>0</v>
      </c>
    </row>
    <row r="63" spans="1:16" ht="13.5" thickBot="1" x14ac:dyDescent="0.25">
      <c r="A63" s="45"/>
      <c r="B63" s="42" t="s">
        <v>270</v>
      </c>
      <c r="C63" s="84">
        <f t="shared" ref="C63:P63" si="29">+C60-C62</f>
        <v>249525</v>
      </c>
      <c r="D63" s="84">
        <f t="shared" si="29"/>
        <v>38552</v>
      </c>
      <c r="E63" s="84">
        <f t="shared" si="29"/>
        <v>52774</v>
      </c>
      <c r="F63" s="84">
        <f t="shared" si="29"/>
        <v>62949</v>
      </c>
      <c r="G63" s="84">
        <f t="shared" si="29"/>
        <v>81855</v>
      </c>
      <c r="H63" s="84">
        <f t="shared" si="29"/>
        <v>92904</v>
      </c>
      <c r="I63" s="84">
        <f t="shared" si="29"/>
        <v>105455</v>
      </c>
      <c r="J63" s="84">
        <f t="shared" si="29"/>
        <v>120219</v>
      </c>
      <c r="K63" s="84">
        <f t="shared" si="29"/>
        <v>133713</v>
      </c>
      <c r="L63" s="84">
        <f t="shared" si="29"/>
        <v>147707</v>
      </c>
      <c r="M63" s="84">
        <f t="shared" si="29"/>
        <v>164247</v>
      </c>
      <c r="N63" s="84">
        <f t="shared" si="29"/>
        <v>184445</v>
      </c>
      <c r="O63" s="84">
        <f t="shared" si="29"/>
        <v>249525</v>
      </c>
      <c r="P63" s="84">
        <f t="shared" si="29"/>
        <v>249525</v>
      </c>
    </row>
    <row r="64" spans="1:16" ht="13.5" thickBot="1" x14ac:dyDescent="0.25">
      <c r="A64" s="40"/>
    </row>
    <row r="65" spans="1:16" ht="15" x14ac:dyDescent="0.25">
      <c r="A65" s="43" t="str">
        <f>+'INPUT FORM - Budget-Expenditure'!A15</f>
        <v>Museum</v>
      </c>
      <c r="B65" s="42" t="s">
        <v>266</v>
      </c>
      <c r="C65" s="81">
        <f>+P65</f>
        <v>151081</v>
      </c>
      <c r="D65" s="82">
        <f>+'INPUT FORM - Budget-Expenditure'!C15</f>
        <v>16972</v>
      </c>
      <c r="E65" s="82">
        <f>+'INPUT FORM - Budget-Expenditure'!D15</f>
        <v>5146</v>
      </c>
      <c r="F65" s="82">
        <f>+'INPUT FORM - Budget-Expenditure'!E15</f>
        <v>11401</v>
      </c>
      <c r="G65" s="82">
        <f>+'INPUT FORM - Budget-Expenditure'!F15</f>
        <v>8471</v>
      </c>
      <c r="H65" s="82">
        <f>+'INPUT FORM - Budget-Expenditure'!G15</f>
        <v>10115</v>
      </c>
      <c r="I65" s="82">
        <f>+'INPUT FORM - Budget-Expenditure'!H15</f>
        <v>5252</v>
      </c>
      <c r="J65" s="82">
        <f>+'INPUT FORM - Budget-Expenditure'!I15</f>
        <v>6002</v>
      </c>
      <c r="K65" s="82">
        <f>+'INPUT FORM - Budget-Expenditure'!J15</f>
        <v>5242</v>
      </c>
      <c r="L65" s="82">
        <f>+'INPUT FORM - Budget-Expenditure'!K15</f>
        <v>6783</v>
      </c>
      <c r="M65" s="82">
        <f>+'INPUT FORM - Budget-Expenditure'!L15</f>
        <v>5247</v>
      </c>
      <c r="N65" s="82">
        <f>+'INPUT FORM - Budget-Expenditure'!M15</f>
        <v>5247</v>
      </c>
      <c r="O65" s="82">
        <f>+'INPUT FORM - Budget-Expenditure'!N15</f>
        <v>65203</v>
      </c>
      <c r="P65" s="83">
        <f>SUM(D65:O65)</f>
        <v>151081</v>
      </c>
    </row>
    <row r="66" spans="1:16" ht="15" x14ac:dyDescent="0.25">
      <c r="A66" s="44"/>
      <c r="B66" s="42" t="s">
        <v>267</v>
      </c>
      <c r="C66" s="81">
        <f>+P66</f>
        <v>151081</v>
      </c>
      <c r="D66" s="82">
        <f>+D65</f>
        <v>16972</v>
      </c>
      <c r="E66" s="82">
        <f t="shared" ref="E66:O66" si="30">+E65+D66</f>
        <v>22118</v>
      </c>
      <c r="F66" s="82">
        <f t="shared" si="30"/>
        <v>33519</v>
      </c>
      <c r="G66" s="82">
        <f t="shared" si="30"/>
        <v>41990</v>
      </c>
      <c r="H66" s="82">
        <f t="shared" si="30"/>
        <v>52105</v>
      </c>
      <c r="I66" s="82">
        <f t="shared" si="30"/>
        <v>57357</v>
      </c>
      <c r="J66" s="82">
        <f t="shared" si="30"/>
        <v>63359</v>
      </c>
      <c r="K66" s="82">
        <f t="shared" si="30"/>
        <v>68601</v>
      </c>
      <c r="L66" s="82">
        <f t="shared" si="30"/>
        <v>75384</v>
      </c>
      <c r="M66" s="82">
        <f t="shared" si="30"/>
        <v>80631</v>
      </c>
      <c r="N66" s="82">
        <f t="shared" si="30"/>
        <v>85878</v>
      </c>
      <c r="O66" s="82">
        <f t="shared" si="30"/>
        <v>151081</v>
      </c>
      <c r="P66" s="83">
        <f>+O66</f>
        <v>151081</v>
      </c>
    </row>
    <row r="67" spans="1:16" ht="15" x14ac:dyDescent="0.25">
      <c r="A67" s="44"/>
      <c r="B67" s="42" t="s">
        <v>268</v>
      </c>
      <c r="C67" s="81">
        <f>+P67</f>
        <v>0</v>
      </c>
      <c r="D67" s="82">
        <f>+'INPUT FORM - Actual Expenditure'!C15</f>
        <v>0</v>
      </c>
      <c r="E67" s="82">
        <f>+'INPUT FORM - Actual Expenditure'!D15</f>
        <v>0</v>
      </c>
      <c r="F67" s="82">
        <f>+'INPUT FORM - Actual Expenditure'!E15</f>
        <v>0</v>
      </c>
      <c r="G67" s="82">
        <f>+'INPUT FORM - Actual Expenditure'!F15</f>
        <v>0</v>
      </c>
      <c r="H67" s="82">
        <f>+'INPUT FORM - Actual Expenditure'!G15</f>
        <v>0</v>
      </c>
      <c r="I67" s="82">
        <f>+'INPUT FORM - Actual Expenditure'!H15</f>
        <v>0</v>
      </c>
      <c r="J67" s="82">
        <f>+'INPUT FORM - Actual Expenditure'!I15</f>
        <v>0</v>
      </c>
      <c r="K67" s="82">
        <f>+'INPUT FORM - Actual Expenditure'!J15</f>
        <v>0</v>
      </c>
      <c r="L67" s="82">
        <f>+'INPUT FORM - Actual Expenditure'!K15</f>
        <v>0</v>
      </c>
      <c r="M67" s="82">
        <f>+'INPUT FORM - Actual Expenditure'!L15</f>
        <v>0</v>
      </c>
      <c r="N67" s="82">
        <f>+'INPUT FORM - Actual Expenditure'!M15</f>
        <v>0</v>
      </c>
      <c r="O67" s="82">
        <f>+'INPUT FORM - Actual Expenditure'!N15</f>
        <v>0</v>
      </c>
      <c r="P67" s="83">
        <f>SUM(D67:O67)</f>
        <v>0</v>
      </c>
    </row>
    <row r="68" spans="1:16" ht="15" x14ac:dyDescent="0.25">
      <c r="A68" s="44"/>
      <c r="B68" s="42" t="s">
        <v>269</v>
      </c>
      <c r="C68" s="81">
        <f>+P68</f>
        <v>0</v>
      </c>
      <c r="D68" s="82">
        <f>+D67</f>
        <v>0</v>
      </c>
      <c r="E68" s="82">
        <f t="shared" ref="E68:O68" si="31">+E67+D68</f>
        <v>0</v>
      </c>
      <c r="F68" s="82">
        <f t="shared" si="31"/>
        <v>0</v>
      </c>
      <c r="G68" s="82">
        <f t="shared" si="31"/>
        <v>0</v>
      </c>
      <c r="H68" s="82">
        <f t="shared" si="31"/>
        <v>0</v>
      </c>
      <c r="I68" s="82">
        <f t="shared" si="31"/>
        <v>0</v>
      </c>
      <c r="J68" s="82">
        <f t="shared" si="31"/>
        <v>0</v>
      </c>
      <c r="K68" s="82">
        <f t="shared" si="31"/>
        <v>0</v>
      </c>
      <c r="L68" s="82">
        <f t="shared" si="31"/>
        <v>0</v>
      </c>
      <c r="M68" s="82">
        <f t="shared" si="31"/>
        <v>0</v>
      </c>
      <c r="N68" s="82">
        <f t="shared" si="31"/>
        <v>0</v>
      </c>
      <c r="O68" s="82">
        <f t="shared" si="31"/>
        <v>0</v>
      </c>
      <c r="P68" s="83">
        <f>+O68</f>
        <v>0</v>
      </c>
    </row>
    <row r="69" spans="1:16" ht="13.5" thickBot="1" x14ac:dyDescent="0.25">
      <c r="A69" s="45"/>
      <c r="B69" s="42" t="s">
        <v>270</v>
      </c>
      <c r="C69" s="84">
        <f t="shared" ref="C69:P69" si="32">+C66-C68</f>
        <v>151081</v>
      </c>
      <c r="D69" s="84">
        <f t="shared" si="32"/>
        <v>16972</v>
      </c>
      <c r="E69" s="84">
        <f t="shared" si="32"/>
        <v>22118</v>
      </c>
      <c r="F69" s="84">
        <f t="shared" si="32"/>
        <v>33519</v>
      </c>
      <c r="G69" s="84">
        <f t="shared" si="32"/>
        <v>41990</v>
      </c>
      <c r="H69" s="84">
        <f t="shared" si="32"/>
        <v>52105</v>
      </c>
      <c r="I69" s="84">
        <f t="shared" si="32"/>
        <v>57357</v>
      </c>
      <c r="J69" s="84">
        <f t="shared" si="32"/>
        <v>63359</v>
      </c>
      <c r="K69" s="84">
        <f t="shared" si="32"/>
        <v>68601</v>
      </c>
      <c r="L69" s="84">
        <f t="shared" si="32"/>
        <v>75384</v>
      </c>
      <c r="M69" s="84">
        <f t="shared" si="32"/>
        <v>80631</v>
      </c>
      <c r="N69" s="84">
        <f t="shared" si="32"/>
        <v>85878</v>
      </c>
      <c r="O69" s="84">
        <f t="shared" si="32"/>
        <v>151081</v>
      </c>
      <c r="P69" s="84">
        <f t="shared" si="32"/>
        <v>151081</v>
      </c>
    </row>
    <row r="70" spans="1:16" x14ac:dyDescent="0.2">
      <c r="A70" s="40"/>
    </row>
    <row r="71" spans="1:16" ht="13.5" thickBot="1" x14ac:dyDescent="0.25">
      <c r="A71" s="40"/>
    </row>
    <row r="72" spans="1:16" ht="15" x14ac:dyDescent="0.25">
      <c r="A72" s="43" t="str">
        <f>+'INPUT FORM - Budget-Expenditure'!A16</f>
        <v>Natuurtuin</v>
      </c>
      <c r="B72" s="42" t="s">
        <v>266</v>
      </c>
      <c r="C72" s="81">
        <f>+P72</f>
        <v>207569</v>
      </c>
      <c r="D72" s="82">
        <f>+'INPUT FORM - Budget-Expenditure'!C16</f>
        <v>8567</v>
      </c>
      <c r="E72" s="82">
        <f>+'INPUT FORM - Budget-Expenditure'!D16</f>
        <v>21303</v>
      </c>
      <c r="F72" s="82">
        <f>+'INPUT FORM - Budget-Expenditure'!E16</f>
        <v>15215</v>
      </c>
      <c r="G72" s="82">
        <f>+'INPUT FORM - Budget-Expenditure'!F16</f>
        <v>14690</v>
      </c>
      <c r="H72" s="82">
        <f>+'INPUT FORM - Budget-Expenditure'!G16</f>
        <v>13087</v>
      </c>
      <c r="I72" s="82">
        <f>+'INPUT FORM - Budget-Expenditure'!H16</f>
        <v>12198</v>
      </c>
      <c r="J72" s="82">
        <f>+'INPUT FORM - Budget-Expenditure'!I16</f>
        <v>17678</v>
      </c>
      <c r="K72" s="82">
        <f>+'INPUT FORM - Budget-Expenditure'!J16</f>
        <v>21718</v>
      </c>
      <c r="L72" s="82">
        <f>+'INPUT FORM - Budget-Expenditure'!K16</f>
        <v>15357</v>
      </c>
      <c r="M72" s="82">
        <f>+'INPUT FORM - Budget-Expenditure'!L16</f>
        <v>13380</v>
      </c>
      <c r="N72" s="82">
        <f>+'INPUT FORM - Budget-Expenditure'!M16</f>
        <v>13380</v>
      </c>
      <c r="O72" s="82">
        <f>+'INPUT FORM - Budget-Expenditure'!N16</f>
        <v>40996</v>
      </c>
      <c r="P72" s="83">
        <f>SUM(D72:O72)</f>
        <v>207569</v>
      </c>
    </row>
    <row r="73" spans="1:16" ht="15" x14ac:dyDescent="0.25">
      <c r="A73" s="44"/>
      <c r="B73" s="42" t="s">
        <v>267</v>
      </c>
      <c r="C73" s="81">
        <f>+P73</f>
        <v>207569</v>
      </c>
      <c r="D73" s="82">
        <f>+D72</f>
        <v>8567</v>
      </c>
      <c r="E73" s="82">
        <f t="shared" ref="E73:O73" si="33">+E72+D73</f>
        <v>29870</v>
      </c>
      <c r="F73" s="82">
        <f t="shared" si="33"/>
        <v>45085</v>
      </c>
      <c r="G73" s="82">
        <f t="shared" si="33"/>
        <v>59775</v>
      </c>
      <c r="H73" s="82">
        <f t="shared" si="33"/>
        <v>72862</v>
      </c>
      <c r="I73" s="82">
        <f t="shared" si="33"/>
        <v>85060</v>
      </c>
      <c r="J73" s="82">
        <f t="shared" si="33"/>
        <v>102738</v>
      </c>
      <c r="K73" s="82">
        <f t="shared" si="33"/>
        <v>124456</v>
      </c>
      <c r="L73" s="82">
        <f t="shared" si="33"/>
        <v>139813</v>
      </c>
      <c r="M73" s="82">
        <f t="shared" si="33"/>
        <v>153193</v>
      </c>
      <c r="N73" s="82">
        <f t="shared" si="33"/>
        <v>166573</v>
      </c>
      <c r="O73" s="82">
        <f t="shared" si="33"/>
        <v>207569</v>
      </c>
      <c r="P73" s="83">
        <f>+O73</f>
        <v>207569</v>
      </c>
    </row>
    <row r="74" spans="1:16" ht="15" x14ac:dyDescent="0.25">
      <c r="A74" s="44"/>
      <c r="B74" s="42" t="s">
        <v>268</v>
      </c>
      <c r="C74" s="81">
        <f>+P74</f>
        <v>0</v>
      </c>
      <c r="D74" s="82">
        <f>+'INPUT FORM - Actual Expenditure'!C16</f>
        <v>0</v>
      </c>
      <c r="E74" s="82">
        <f>+'INPUT FORM - Actual Expenditure'!D16</f>
        <v>0</v>
      </c>
      <c r="F74" s="82">
        <f>+'INPUT FORM - Actual Expenditure'!E16</f>
        <v>0</v>
      </c>
      <c r="G74" s="82">
        <f>+'INPUT FORM - Actual Expenditure'!F16</f>
        <v>0</v>
      </c>
      <c r="H74" s="82">
        <f>+'INPUT FORM - Actual Expenditure'!G16</f>
        <v>0</v>
      </c>
      <c r="I74" s="82">
        <f>+'INPUT FORM - Actual Expenditure'!H16</f>
        <v>0</v>
      </c>
      <c r="J74" s="82">
        <f>+'INPUT FORM - Actual Expenditure'!I16</f>
        <v>0</v>
      </c>
      <c r="K74" s="82">
        <f>+'INPUT FORM - Actual Expenditure'!J16</f>
        <v>0</v>
      </c>
      <c r="L74" s="82">
        <f>+'INPUT FORM - Actual Expenditure'!K16</f>
        <v>0</v>
      </c>
      <c r="M74" s="82">
        <f>+'INPUT FORM - Actual Expenditure'!L16</f>
        <v>0</v>
      </c>
      <c r="N74" s="82">
        <f>+'INPUT FORM - Actual Expenditure'!M16</f>
        <v>0</v>
      </c>
      <c r="O74" s="82">
        <f>+'INPUT FORM - Actual Expenditure'!N16</f>
        <v>0</v>
      </c>
      <c r="P74" s="83">
        <f>SUM(D74:O74)</f>
        <v>0</v>
      </c>
    </row>
    <row r="75" spans="1:16" ht="15" x14ac:dyDescent="0.25">
      <c r="A75" s="44"/>
      <c r="B75" s="42" t="s">
        <v>269</v>
      </c>
      <c r="C75" s="81">
        <f>+P75</f>
        <v>0</v>
      </c>
      <c r="D75" s="82">
        <f>+D74</f>
        <v>0</v>
      </c>
      <c r="E75" s="82">
        <f t="shared" ref="E75:O75" si="34">+E74+D75</f>
        <v>0</v>
      </c>
      <c r="F75" s="82">
        <f t="shared" si="34"/>
        <v>0</v>
      </c>
      <c r="G75" s="82">
        <f t="shared" si="34"/>
        <v>0</v>
      </c>
      <c r="H75" s="82">
        <f t="shared" si="34"/>
        <v>0</v>
      </c>
      <c r="I75" s="82">
        <f t="shared" si="34"/>
        <v>0</v>
      </c>
      <c r="J75" s="82">
        <f t="shared" si="34"/>
        <v>0</v>
      </c>
      <c r="K75" s="82">
        <f t="shared" si="34"/>
        <v>0</v>
      </c>
      <c r="L75" s="82">
        <f t="shared" si="34"/>
        <v>0</v>
      </c>
      <c r="M75" s="82">
        <f t="shared" si="34"/>
        <v>0</v>
      </c>
      <c r="N75" s="82">
        <f t="shared" si="34"/>
        <v>0</v>
      </c>
      <c r="O75" s="82">
        <f t="shared" si="34"/>
        <v>0</v>
      </c>
      <c r="P75" s="83">
        <f>+O75</f>
        <v>0</v>
      </c>
    </row>
    <row r="76" spans="1:16" ht="13.5" thickBot="1" x14ac:dyDescent="0.25">
      <c r="A76" s="45"/>
      <c r="B76" s="42" t="s">
        <v>270</v>
      </c>
      <c r="C76" s="84">
        <f t="shared" ref="C76:P76" si="35">+C73-C75</f>
        <v>207569</v>
      </c>
      <c r="D76" s="84">
        <f t="shared" si="35"/>
        <v>8567</v>
      </c>
      <c r="E76" s="84">
        <f t="shared" si="35"/>
        <v>29870</v>
      </c>
      <c r="F76" s="84">
        <f t="shared" si="35"/>
        <v>45085</v>
      </c>
      <c r="G76" s="84">
        <f t="shared" si="35"/>
        <v>59775</v>
      </c>
      <c r="H76" s="84">
        <f t="shared" si="35"/>
        <v>72862</v>
      </c>
      <c r="I76" s="84">
        <f t="shared" si="35"/>
        <v>85060</v>
      </c>
      <c r="J76" s="84">
        <f t="shared" si="35"/>
        <v>102738</v>
      </c>
      <c r="K76" s="84">
        <f t="shared" si="35"/>
        <v>124456</v>
      </c>
      <c r="L76" s="84">
        <f t="shared" si="35"/>
        <v>139813</v>
      </c>
      <c r="M76" s="84">
        <f t="shared" si="35"/>
        <v>153193</v>
      </c>
      <c r="N76" s="84">
        <f t="shared" si="35"/>
        <v>166573</v>
      </c>
      <c r="O76" s="84">
        <f t="shared" si="35"/>
        <v>207569</v>
      </c>
      <c r="P76" s="84">
        <f t="shared" si="35"/>
        <v>207569</v>
      </c>
    </row>
    <row r="77" spans="1:16" ht="13.5" thickBot="1" x14ac:dyDescent="0.25">
      <c r="A77" s="40"/>
    </row>
    <row r="78" spans="1:16" ht="15" x14ac:dyDescent="0.25">
      <c r="A78" s="43" t="str">
        <f>+'INPUT FORM - Budget-Expenditure'!A17</f>
        <v>Openbare Werke</v>
      </c>
      <c r="B78" s="42" t="s">
        <v>266</v>
      </c>
      <c r="C78" s="81">
        <f>+P78</f>
        <v>1805430</v>
      </c>
      <c r="D78" s="82">
        <f>+'INPUT FORM - Budget-Expenditure'!C17</f>
        <v>109809</v>
      </c>
      <c r="E78" s="82">
        <f>+'INPUT FORM - Budget-Expenditure'!D17</f>
        <v>140342</v>
      </c>
      <c r="F78" s="82">
        <f>+'INPUT FORM - Budget-Expenditure'!E17</f>
        <v>91721</v>
      </c>
      <c r="G78" s="82">
        <f>+'INPUT FORM - Budget-Expenditure'!F17</f>
        <v>109855</v>
      </c>
      <c r="H78" s="82">
        <f>+'INPUT FORM - Budget-Expenditure'!G17</f>
        <v>86656</v>
      </c>
      <c r="I78" s="82">
        <f>+'INPUT FORM - Budget-Expenditure'!H17</f>
        <v>86003</v>
      </c>
      <c r="J78" s="82">
        <f>+'INPUT FORM - Budget-Expenditure'!I17</f>
        <v>95155</v>
      </c>
      <c r="K78" s="82">
        <f>+'INPUT FORM - Budget-Expenditure'!J17</f>
        <v>86439</v>
      </c>
      <c r="L78" s="82">
        <f>+'INPUT FORM - Budget-Expenditure'!K17</f>
        <v>97596</v>
      </c>
      <c r="M78" s="82">
        <f>+'INPUT FORM - Budget-Expenditure'!L17</f>
        <v>86497</v>
      </c>
      <c r="N78" s="82">
        <f>+'INPUT FORM - Budget-Expenditure'!M17</f>
        <v>90233</v>
      </c>
      <c r="O78" s="82">
        <f>+'INPUT FORM - Budget-Expenditure'!N17</f>
        <v>725124</v>
      </c>
      <c r="P78" s="83">
        <f>SUM(D78:O78)</f>
        <v>1805430</v>
      </c>
    </row>
    <row r="79" spans="1:16" ht="15" x14ac:dyDescent="0.25">
      <c r="A79" s="44"/>
      <c r="B79" s="42" t="s">
        <v>267</v>
      </c>
      <c r="C79" s="81">
        <f>+P79</f>
        <v>1805430</v>
      </c>
      <c r="D79" s="82">
        <f>+D78</f>
        <v>109809</v>
      </c>
      <c r="E79" s="82">
        <f t="shared" ref="E79:O79" si="36">+E78+D79</f>
        <v>250151</v>
      </c>
      <c r="F79" s="82">
        <f t="shared" si="36"/>
        <v>341872</v>
      </c>
      <c r="G79" s="82">
        <f t="shared" si="36"/>
        <v>451727</v>
      </c>
      <c r="H79" s="82">
        <f t="shared" si="36"/>
        <v>538383</v>
      </c>
      <c r="I79" s="82">
        <f t="shared" si="36"/>
        <v>624386</v>
      </c>
      <c r="J79" s="82">
        <f t="shared" si="36"/>
        <v>719541</v>
      </c>
      <c r="K79" s="82">
        <f t="shared" si="36"/>
        <v>805980</v>
      </c>
      <c r="L79" s="82">
        <f t="shared" si="36"/>
        <v>903576</v>
      </c>
      <c r="M79" s="82">
        <f t="shared" si="36"/>
        <v>990073</v>
      </c>
      <c r="N79" s="82">
        <f t="shared" si="36"/>
        <v>1080306</v>
      </c>
      <c r="O79" s="82">
        <f t="shared" si="36"/>
        <v>1805430</v>
      </c>
      <c r="P79" s="83">
        <f>+O79</f>
        <v>1805430</v>
      </c>
    </row>
    <row r="80" spans="1:16" ht="15" x14ac:dyDescent="0.25">
      <c r="A80" s="44"/>
      <c r="B80" s="42" t="s">
        <v>268</v>
      </c>
      <c r="C80" s="81">
        <f>+P80</f>
        <v>0</v>
      </c>
      <c r="D80" s="82">
        <f>+'INPUT FORM - Actual Expenditure'!C17</f>
        <v>0</v>
      </c>
      <c r="E80" s="82">
        <f>+'INPUT FORM - Actual Expenditure'!D17</f>
        <v>0</v>
      </c>
      <c r="F80" s="82">
        <f>+'INPUT FORM - Actual Expenditure'!E17</f>
        <v>0</v>
      </c>
      <c r="G80" s="82">
        <f>+'INPUT FORM - Actual Expenditure'!F17</f>
        <v>0</v>
      </c>
      <c r="H80" s="82">
        <f>+'INPUT FORM - Actual Expenditure'!G17</f>
        <v>0</v>
      </c>
      <c r="I80" s="82">
        <f>+'INPUT FORM - Actual Expenditure'!H17</f>
        <v>0</v>
      </c>
      <c r="J80" s="82">
        <f>+'INPUT FORM - Actual Expenditure'!I17</f>
        <v>0</v>
      </c>
      <c r="K80" s="82">
        <f>+'INPUT FORM - Actual Expenditure'!J17</f>
        <v>0</v>
      </c>
      <c r="L80" s="82">
        <f>+'INPUT FORM - Actual Expenditure'!K17</f>
        <v>0</v>
      </c>
      <c r="M80" s="82">
        <f>+'INPUT FORM - Actual Expenditure'!L17</f>
        <v>0</v>
      </c>
      <c r="N80" s="82">
        <f>+'INPUT FORM - Actual Expenditure'!M17</f>
        <v>0</v>
      </c>
      <c r="O80" s="82">
        <f>+'INPUT FORM - Actual Expenditure'!N17</f>
        <v>0</v>
      </c>
      <c r="P80" s="83">
        <f>SUM(D80:O80)</f>
        <v>0</v>
      </c>
    </row>
    <row r="81" spans="1:16" ht="15" x14ac:dyDescent="0.25">
      <c r="A81" s="44"/>
      <c r="B81" s="42" t="s">
        <v>269</v>
      </c>
      <c r="C81" s="81">
        <f>+P81</f>
        <v>0</v>
      </c>
      <c r="D81" s="82">
        <f>+D80</f>
        <v>0</v>
      </c>
      <c r="E81" s="82">
        <f t="shared" ref="E81:O81" si="37">+E80+D81</f>
        <v>0</v>
      </c>
      <c r="F81" s="82">
        <f t="shared" si="37"/>
        <v>0</v>
      </c>
      <c r="G81" s="82">
        <f t="shared" si="37"/>
        <v>0</v>
      </c>
      <c r="H81" s="82">
        <f t="shared" si="37"/>
        <v>0</v>
      </c>
      <c r="I81" s="82">
        <f t="shared" si="37"/>
        <v>0</v>
      </c>
      <c r="J81" s="82">
        <f t="shared" si="37"/>
        <v>0</v>
      </c>
      <c r="K81" s="82">
        <f t="shared" si="37"/>
        <v>0</v>
      </c>
      <c r="L81" s="82">
        <f t="shared" si="37"/>
        <v>0</v>
      </c>
      <c r="M81" s="82">
        <f t="shared" si="37"/>
        <v>0</v>
      </c>
      <c r="N81" s="82">
        <f t="shared" si="37"/>
        <v>0</v>
      </c>
      <c r="O81" s="82">
        <f t="shared" si="37"/>
        <v>0</v>
      </c>
      <c r="P81" s="83">
        <f>+O81</f>
        <v>0</v>
      </c>
    </row>
    <row r="82" spans="1:16" ht="13.5" thickBot="1" x14ac:dyDescent="0.25">
      <c r="A82" s="45"/>
      <c r="B82" s="42" t="s">
        <v>270</v>
      </c>
      <c r="C82" s="84">
        <f t="shared" ref="C82:P82" si="38">+C79-C81</f>
        <v>1805430</v>
      </c>
      <c r="D82" s="84">
        <f t="shared" si="38"/>
        <v>109809</v>
      </c>
      <c r="E82" s="84">
        <f t="shared" si="38"/>
        <v>250151</v>
      </c>
      <c r="F82" s="84">
        <f t="shared" si="38"/>
        <v>341872</v>
      </c>
      <c r="G82" s="84">
        <f t="shared" si="38"/>
        <v>451727</v>
      </c>
      <c r="H82" s="84">
        <f t="shared" si="38"/>
        <v>538383</v>
      </c>
      <c r="I82" s="84">
        <f t="shared" si="38"/>
        <v>624386</v>
      </c>
      <c r="J82" s="84">
        <f t="shared" si="38"/>
        <v>719541</v>
      </c>
      <c r="K82" s="84">
        <f t="shared" si="38"/>
        <v>805980</v>
      </c>
      <c r="L82" s="84">
        <f t="shared" si="38"/>
        <v>903576</v>
      </c>
      <c r="M82" s="84">
        <f t="shared" si="38"/>
        <v>990073</v>
      </c>
      <c r="N82" s="84">
        <f t="shared" si="38"/>
        <v>1080306</v>
      </c>
      <c r="O82" s="84">
        <f t="shared" si="38"/>
        <v>1805430</v>
      </c>
      <c r="P82" s="84">
        <f t="shared" si="38"/>
        <v>1805430</v>
      </c>
    </row>
    <row r="83" spans="1:16" ht="13.5" thickBot="1" x14ac:dyDescent="0.25">
      <c r="A83" s="40"/>
    </row>
    <row r="84" spans="1:16" ht="15" x14ac:dyDescent="0.25">
      <c r="A84" s="43" t="str">
        <f>+'INPUT FORM - Budget-Expenditure'!A18</f>
        <v>Parke, oopruimtes en Sportgronde</v>
      </c>
      <c r="B84" s="42" t="s">
        <v>266</v>
      </c>
      <c r="C84" s="81">
        <f>+P84</f>
        <v>364917</v>
      </c>
      <c r="D84" s="82">
        <f>+'INPUT FORM - Budget-Expenditure'!C18</f>
        <v>26627</v>
      </c>
      <c r="E84" s="82">
        <f>+'INPUT FORM - Budget-Expenditure'!D18</f>
        <v>42272</v>
      </c>
      <c r="F84" s="82">
        <f>+'INPUT FORM - Budget-Expenditure'!E18</f>
        <v>34179</v>
      </c>
      <c r="G84" s="82">
        <f>+'INPUT FORM - Budget-Expenditure'!F18</f>
        <v>34669</v>
      </c>
      <c r="H84" s="82">
        <f>+'INPUT FORM - Budget-Expenditure'!G18</f>
        <v>24781</v>
      </c>
      <c r="I84" s="82">
        <f>+'INPUT FORM - Budget-Expenditure'!H18</f>
        <v>26086</v>
      </c>
      <c r="J84" s="82">
        <f>+'INPUT FORM - Budget-Expenditure'!I18</f>
        <v>32170</v>
      </c>
      <c r="K84" s="82">
        <f>+'INPUT FORM - Budget-Expenditure'!J18</f>
        <v>32332</v>
      </c>
      <c r="L84" s="82">
        <f>+'INPUT FORM - Budget-Expenditure'!K18</f>
        <v>28535</v>
      </c>
      <c r="M84" s="82">
        <f>+'INPUT FORM - Budget-Expenditure'!L18</f>
        <v>26249</v>
      </c>
      <c r="N84" s="82">
        <f>+'INPUT FORM - Budget-Expenditure'!M18</f>
        <v>31152</v>
      </c>
      <c r="O84" s="82">
        <f>+'INPUT FORM - Budget-Expenditure'!N18</f>
        <v>25865</v>
      </c>
      <c r="P84" s="83">
        <f>SUM(D84:O84)</f>
        <v>364917</v>
      </c>
    </row>
    <row r="85" spans="1:16" ht="15" x14ac:dyDescent="0.25">
      <c r="A85" s="44"/>
      <c r="B85" s="42" t="s">
        <v>267</v>
      </c>
      <c r="C85" s="81">
        <f>+P85</f>
        <v>364917</v>
      </c>
      <c r="D85" s="82">
        <f>+D84</f>
        <v>26627</v>
      </c>
      <c r="E85" s="82">
        <f t="shared" ref="E85:O85" si="39">+E84+D85</f>
        <v>68899</v>
      </c>
      <c r="F85" s="82">
        <f t="shared" si="39"/>
        <v>103078</v>
      </c>
      <c r="G85" s="82">
        <f t="shared" si="39"/>
        <v>137747</v>
      </c>
      <c r="H85" s="82">
        <f t="shared" si="39"/>
        <v>162528</v>
      </c>
      <c r="I85" s="82">
        <f t="shared" si="39"/>
        <v>188614</v>
      </c>
      <c r="J85" s="82">
        <f t="shared" si="39"/>
        <v>220784</v>
      </c>
      <c r="K85" s="82">
        <f t="shared" si="39"/>
        <v>253116</v>
      </c>
      <c r="L85" s="82">
        <f t="shared" si="39"/>
        <v>281651</v>
      </c>
      <c r="M85" s="82">
        <f t="shared" si="39"/>
        <v>307900</v>
      </c>
      <c r="N85" s="82">
        <f t="shared" si="39"/>
        <v>339052</v>
      </c>
      <c r="O85" s="82">
        <f t="shared" si="39"/>
        <v>364917</v>
      </c>
      <c r="P85" s="83">
        <f>+O85</f>
        <v>364917</v>
      </c>
    </row>
    <row r="86" spans="1:16" ht="15" x14ac:dyDescent="0.25">
      <c r="A86" s="44"/>
      <c r="B86" s="42" t="s">
        <v>268</v>
      </c>
      <c r="C86" s="81">
        <f>+P86</f>
        <v>0</v>
      </c>
      <c r="D86" s="82">
        <f>+'INPUT FORM - Actual Expenditure'!C18</f>
        <v>0</v>
      </c>
      <c r="E86" s="82">
        <f>+'INPUT FORM - Actual Expenditure'!D18</f>
        <v>0</v>
      </c>
      <c r="F86" s="82">
        <f>+'INPUT FORM - Actual Expenditure'!E18</f>
        <v>0</v>
      </c>
      <c r="G86" s="82">
        <f>+'INPUT FORM - Actual Expenditure'!F18</f>
        <v>0</v>
      </c>
      <c r="H86" s="82">
        <f>+'INPUT FORM - Actual Expenditure'!G18</f>
        <v>0</v>
      </c>
      <c r="I86" s="82">
        <f>+'INPUT FORM - Actual Expenditure'!H18</f>
        <v>0</v>
      </c>
      <c r="J86" s="82">
        <f>+'INPUT FORM - Actual Expenditure'!I18</f>
        <v>0</v>
      </c>
      <c r="K86" s="82">
        <f>+'INPUT FORM - Actual Expenditure'!J18</f>
        <v>0</v>
      </c>
      <c r="L86" s="82">
        <f>+'INPUT FORM - Actual Expenditure'!K18</f>
        <v>0</v>
      </c>
      <c r="M86" s="82">
        <f>+'INPUT FORM - Actual Expenditure'!L18</f>
        <v>0</v>
      </c>
      <c r="N86" s="82">
        <f>+'INPUT FORM - Actual Expenditure'!M18</f>
        <v>0</v>
      </c>
      <c r="O86" s="82">
        <f>+'INPUT FORM - Actual Expenditure'!N18</f>
        <v>0</v>
      </c>
      <c r="P86" s="83">
        <f>SUM(D86:O86)</f>
        <v>0</v>
      </c>
    </row>
    <row r="87" spans="1:16" ht="15" x14ac:dyDescent="0.25">
      <c r="A87" s="44"/>
      <c r="B87" s="42" t="s">
        <v>269</v>
      </c>
      <c r="C87" s="81">
        <f>+P87</f>
        <v>0</v>
      </c>
      <c r="D87" s="82">
        <f>+D86</f>
        <v>0</v>
      </c>
      <c r="E87" s="82">
        <f t="shared" ref="E87:O87" si="40">+E86+D87</f>
        <v>0</v>
      </c>
      <c r="F87" s="82">
        <f t="shared" si="40"/>
        <v>0</v>
      </c>
      <c r="G87" s="82">
        <f t="shared" si="40"/>
        <v>0</v>
      </c>
      <c r="H87" s="82">
        <f t="shared" si="40"/>
        <v>0</v>
      </c>
      <c r="I87" s="82">
        <f t="shared" si="40"/>
        <v>0</v>
      </c>
      <c r="J87" s="82">
        <f t="shared" si="40"/>
        <v>0</v>
      </c>
      <c r="K87" s="82">
        <f t="shared" si="40"/>
        <v>0</v>
      </c>
      <c r="L87" s="82">
        <f t="shared" si="40"/>
        <v>0</v>
      </c>
      <c r="M87" s="82">
        <f t="shared" si="40"/>
        <v>0</v>
      </c>
      <c r="N87" s="82">
        <f t="shared" si="40"/>
        <v>0</v>
      </c>
      <c r="O87" s="82">
        <f t="shared" si="40"/>
        <v>0</v>
      </c>
      <c r="P87" s="83">
        <f>+O87</f>
        <v>0</v>
      </c>
    </row>
    <row r="88" spans="1:16" ht="13.5" thickBot="1" x14ac:dyDescent="0.25">
      <c r="A88" s="45"/>
      <c r="B88" s="42" t="s">
        <v>270</v>
      </c>
      <c r="C88" s="84">
        <f t="shared" ref="C88:P88" si="41">+C85-C87</f>
        <v>364917</v>
      </c>
      <c r="D88" s="84">
        <f t="shared" si="41"/>
        <v>26627</v>
      </c>
      <c r="E88" s="84">
        <f t="shared" si="41"/>
        <v>68899</v>
      </c>
      <c r="F88" s="84">
        <f t="shared" si="41"/>
        <v>103078</v>
      </c>
      <c r="G88" s="84">
        <f t="shared" si="41"/>
        <v>137747</v>
      </c>
      <c r="H88" s="84">
        <f t="shared" si="41"/>
        <v>162528</v>
      </c>
      <c r="I88" s="84">
        <f t="shared" si="41"/>
        <v>188614</v>
      </c>
      <c r="J88" s="84">
        <f t="shared" si="41"/>
        <v>220784</v>
      </c>
      <c r="K88" s="84">
        <f t="shared" si="41"/>
        <v>253116</v>
      </c>
      <c r="L88" s="84">
        <f t="shared" si="41"/>
        <v>281651</v>
      </c>
      <c r="M88" s="84">
        <f t="shared" si="41"/>
        <v>307900</v>
      </c>
      <c r="N88" s="84">
        <f t="shared" si="41"/>
        <v>339052</v>
      </c>
      <c r="O88" s="84">
        <f t="shared" si="41"/>
        <v>364917</v>
      </c>
      <c r="P88" s="84">
        <f t="shared" si="41"/>
        <v>364917</v>
      </c>
    </row>
    <row r="89" spans="1:16" ht="13.5" thickBot="1" x14ac:dyDescent="0.25">
      <c r="A89" s="40"/>
    </row>
    <row r="90" spans="1:16" ht="15" x14ac:dyDescent="0.25">
      <c r="A90" s="43" t="str">
        <f>+'INPUT FORM - Budget-Expenditure'!A19</f>
        <v>Raad se algemene onkoste</v>
      </c>
      <c r="B90" s="42" t="s">
        <v>266</v>
      </c>
      <c r="C90" s="81">
        <f>+P90</f>
        <v>21697750</v>
      </c>
      <c r="D90" s="82">
        <f>+'INPUT FORM - Budget-Expenditure'!C19</f>
        <v>6289099</v>
      </c>
      <c r="E90" s="82">
        <f>+'INPUT FORM - Budget-Expenditure'!D19</f>
        <v>345699</v>
      </c>
      <c r="F90" s="82">
        <f>+'INPUT FORM - Budget-Expenditure'!E19</f>
        <v>302139</v>
      </c>
      <c r="G90" s="82">
        <f>+'INPUT FORM - Budget-Expenditure'!F19</f>
        <v>331965</v>
      </c>
      <c r="H90" s="82">
        <f>+'INPUT FORM - Budget-Expenditure'!G19</f>
        <v>348791</v>
      </c>
      <c r="I90" s="82">
        <f>+'INPUT FORM - Budget-Expenditure'!H19</f>
        <v>2502137</v>
      </c>
      <c r="J90" s="82">
        <f>+'INPUT FORM - Budget-Expenditure'!I19</f>
        <v>345778</v>
      </c>
      <c r="K90" s="82">
        <f>+'INPUT FORM - Budget-Expenditure'!J19</f>
        <v>286751</v>
      </c>
      <c r="L90" s="82">
        <f>+'INPUT FORM - Budget-Expenditure'!K19</f>
        <v>1325967</v>
      </c>
      <c r="M90" s="82">
        <f>+'INPUT FORM - Budget-Expenditure'!L19</f>
        <v>357797</v>
      </c>
      <c r="N90" s="82">
        <f>+'INPUT FORM - Budget-Expenditure'!M19</f>
        <v>398079</v>
      </c>
      <c r="O90" s="82">
        <f>+'INPUT FORM - Budget-Expenditure'!N19</f>
        <v>8863548</v>
      </c>
      <c r="P90" s="83">
        <f>SUM(D90:O90)</f>
        <v>21697750</v>
      </c>
    </row>
    <row r="91" spans="1:16" ht="15" x14ac:dyDescent="0.25">
      <c r="A91" s="44"/>
      <c r="B91" s="42" t="s">
        <v>267</v>
      </c>
      <c r="C91" s="81">
        <f>+P91</f>
        <v>21697750</v>
      </c>
      <c r="D91" s="82">
        <f>+D90</f>
        <v>6289099</v>
      </c>
      <c r="E91" s="82">
        <f t="shared" ref="E91:O91" si="42">+E90+D91</f>
        <v>6634798</v>
      </c>
      <c r="F91" s="82">
        <f t="shared" si="42"/>
        <v>6936937</v>
      </c>
      <c r="G91" s="82">
        <f t="shared" si="42"/>
        <v>7268902</v>
      </c>
      <c r="H91" s="82">
        <f t="shared" si="42"/>
        <v>7617693</v>
      </c>
      <c r="I91" s="82">
        <f t="shared" si="42"/>
        <v>10119830</v>
      </c>
      <c r="J91" s="82">
        <f t="shared" si="42"/>
        <v>10465608</v>
      </c>
      <c r="K91" s="82">
        <f t="shared" si="42"/>
        <v>10752359</v>
      </c>
      <c r="L91" s="82">
        <f t="shared" si="42"/>
        <v>12078326</v>
      </c>
      <c r="M91" s="82">
        <f t="shared" si="42"/>
        <v>12436123</v>
      </c>
      <c r="N91" s="82">
        <f t="shared" si="42"/>
        <v>12834202</v>
      </c>
      <c r="O91" s="82">
        <f t="shared" si="42"/>
        <v>21697750</v>
      </c>
      <c r="P91" s="83">
        <f>+O91</f>
        <v>21697750</v>
      </c>
    </row>
    <row r="92" spans="1:16" ht="15" x14ac:dyDescent="0.25">
      <c r="A92" s="44"/>
      <c r="B92" s="42" t="s">
        <v>268</v>
      </c>
      <c r="C92" s="81">
        <f>+P92</f>
        <v>0</v>
      </c>
      <c r="D92" s="82">
        <f>+'INPUT FORM - Actual Expenditure'!C19</f>
        <v>0</v>
      </c>
      <c r="E92" s="82">
        <f>+'INPUT FORM - Actual Expenditure'!D19</f>
        <v>0</v>
      </c>
      <c r="F92" s="82">
        <f>+'INPUT FORM - Actual Expenditure'!E19</f>
        <v>0</v>
      </c>
      <c r="G92" s="82">
        <f>+'INPUT FORM - Actual Expenditure'!F19</f>
        <v>0</v>
      </c>
      <c r="H92" s="82">
        <f>+'INPUT FORM - Actual Expenditure'!G19</f>
        <v>0</v>
      </c>
      <c r="I92" s="82">
        <f>+'INPUT FORM - Actual Expenditure'!H19</f>
        <v>0</v>
      </c>
      <c r="J92" s="82">
        <f>+'INPUT FORM - Actual Expenditure'!I19</f>
        <v>0</v>
      </c>
      <c r="K92" s="82">
        <f>+'INPUT FORM - Actual Expenditure'!J19</f>
        <v>0</v>
      </c>
      <c r="L92" s="82">
        <f>+'INPUT FORM - Actual Expenditure'!K19</f>
        <v>0</v>
      </c>
      <c r="M92" s="82">
        <f>+'INPUT FORM - Actual Expenditure'!L19</f>
        <v>0</v>
      </c>
      <c r="N92" s="82">
        <f>+'INPUT FORM - Actual Expenditure'!M19</f>
        <v>0</v>
      </c>
      <c r="O92" s="82">
        <f>+'INPUT FORM - Actual Expenditure'!N19</f>
        <v>0</v>
      </c>
      <c r="P92" s="83">
        <f>SUM(D92:O92)</f>
        <v>0</v>
      </c>
    </row>
    <row r="93" spans="1:16" ht="15" x14ac:dyDescent="0.25">
      <c r="A93" s="44"/>
      <c r="B93" s="42" t="s">
        <v>269</v>
      </c>
      <c r="C93" s="81">
        <f>+P93</f>
        <v>0</v>
      </c>
      <c r="D93" s="82">
        <f>+D92</f>
        <v>0</v>
      </c>
      <c r="E93" s="82">
        <f t="shared" ref="E93:O93" si="43">+E92+D93</f>
        <v>0</v>
      </c>
      <c r="F93" s="82">
        <f t="shared" si="43"/>
        <v>0</v>
      </c>
      <c r="G93" s="82">
        <f t="shared" si="43"/>
        <v>0</v>
      </c>
      <c r="H93" s="82">
        <f t="shared" si="43"/>
        <v>0</v>
      </c>
      <c r="I93" s="82">
        <f t="shared" si="43"/>
        <v>0</v>
      </c>
      <c r="J93" s="82">
        <f t="shared" si="43"/>
        <v>0</v>
      </c>
      <c r="K93" s="82">
        <f t="shared" si="43"/>
        <v>0</v>
      </c>
      <c r="L93" s="82">
        <f t="shared" si="43"/>
        <v>0</v>
      </c>
      <c r="M93" s="82">
        <f t="shared" si="43"/>
        <v>0</v>
      </c>
      <c r="N93" s="82">
        <f t="shared" si="43"/>
        <v>0</v>
      </c>
      <c r="O93" s="82">
        <f t="shared" si="43"/>
        <v>0</v>
      </c>
      <c r="P93" s="83">
        <f>+O93</f>
        <v>0</v>
      </c>
    </row>
    <row r="94" spans="1:16" ht="13.5" thickBot="1" x14ac:dyDescent="0.25">
      <c r="A94" s="45"/>
      <c r="B94" s="42" t="s">
        <v>270</v>
      </c>
      <c r="C94" s="84">
        <f t="shared" ref="C94:P94" si="44">+C91-C93</f>
        <v>21697750</v>
      </c>
      <c r="D94" s="84">
        <f t="shared" si="44"/>
        <v>6289099</v>
      </c>
      <c r="E94" s="84">
        <f t="shared" si="44"/>
        <v>6634798</v>
      </c>
      <c r="F94" s="84">
        <f t="shared" si="44"/>
        <v>6936937</v>
      </c>
      <c r="G94" s="84">
        <f t="shared" si="44"/>
        <v>7268902</v>
      </c>
      <c r="H94" s="84">
        <f t="shared" si="44"/>
        <v>7617693</v>
      </c>
      <c r="I94" s="84">
        <f t="shared" si="44"/>
        <v>10119830</v>
      </c>
      <c r="J94" s="84">
        <f t="shared" si="44"/>
        <v>10465608</v>
      </c>
      <c r="K94" s="84">
        <f t="shared" si="44"/>
        <v>10752359</v>
      </c>
      <c r="L94" s="84">
        <f t="shared" si="44"/>
        <v>12078326</v>
      </c>
      <c r="M94" s="84">
        <f t="shared" si="44"/>
        <v>12436123</v>
      </c>
      <c r="N94" s="84">
        <f t="shared" si="44"/>
        <v>12834202</v>
      </c>
      <c r="O94" s="84">
        <f t="shared" si="44"/>
        <v>21697750</v>
      </c>
      <c r="P94" s="84">
        <f t="shared" si="44"/>
        <v>21697750</v>
      </c>
    </row>
    <row r="95" spans="1:16" ht="13.5" thickBot="1" x14ac:dyDescent="0.25">
      <c r="A95" s="40"/>
    </row>
    <row r="96" spans="1:16" ht="15" x14ac:dyDescent="0.25">
      <c r="A96" s="43" t="str">
        <f>+'INPUT FORM - Budget-Expenditure'!A20</f>
        <v>Skut</v>
      </c>
      <c r="B96" s="42" t="s">
        <v>266</v>
      </c>
      <c r="C96" s="81">
        <f>+P96</f>
        <v>46384</v>
      </c>
      <c r="D96" s="82">
        <f>+'INPUT FORM - Budget-Expenditure'!C20</f>
        <v>1369</v>
      </c>
      <c r="E96" s="82">
        <f>+'INPUT FORM - Budget-Expenditure'!D20</f>
        <v>0</v>
      </c>
      <c r="F96" s="82">
        <f>+'INPUT FORM - Budget-Expenditure'!E20</f>
        <v>4501</v>
      </c>
      <c r="G96" s="82">
        <f>+'INPUT FORM - Budget-Expenditure'!F20</f>
        <v>5427</v>
      </c>
      <c r="H96" s="82">
        <f>+'INPUT FORM - Budget-Expenditure'!G20</f>
        <v>6390</v>
      </c>
      <c r="I96" s="82">
        <f>+'INPUT FORM - Budget-Expenditure'!H20</f>
        <v>4097</v>
      </c>
      <c r="J96" s="82">
        <f>+'INPUT FORM - Budget-Expenditure'!I20</f>
        <v>5922</v>
      </c>
      <c r="K96" s="82">
        <f>+'INPUT FORM - Budget-Expenditure'!J20</f>
        <v>2835</v>
      </c>
      <c r="L96" s="82">
        <f>+'INPUT FORM - Budget-Expenditure'!K20</f>
        <v>6375</v>
      </c>
      <c r="M96" s="82">
        <f>+'INPUT FORM - Budget-Expenditure'!L20</f>
        <v>2165</v>
      </c>
      <c r="N96" s="82">
        <f>+'INPUT FORM - Budget-Expenditure'!M20</f>
        <v>2756</v>
      </c>
      <c r="O96" s="82">
        <f>+'INPUT FORM - Budget-Expenditure'!N20</f>
        <v>4547</v>
      </c>
      <c r="P96" s="83">
        <f>SUM(D96:O96)</f>
        <v>46384</v>
      </c>
    </row>
    <row r="97" spans="1:16" ht="15" x14ac:dyDescent="0.25">
      <c r="A97" s="44"/>
      <c r="B97" s="42" t="s">
        <v>267</v>
      </c>
      <c r="C97" s="81">
        <f>+P97</f>
        <v>46384</v>
      </c>
      <c r="D97" s="82">
        <f>+D96</f>
        <v>1369</v>
      </c>
      <c r="E97" s="82">
        <f t="shared" ref="E97:O97" si="45">+E96+D97</f>
        <v>1369</v>
      </c>
      <c r="F97" s="82">
        <f t="shared" si="45"/>
        <v>5870</v>
      </c>
      <c r="G97" s="82">
        <f t="shared" si="45"/>
        <v>11297</v>
      </c>
      <c r="H97" s="82">
        <f t="shared" si="45"/>
        <v>17687</v>
      </c>
      <c r="I97" s="82">
        <f t="shared" si="45"/>
        <v>21784</v>
      </c>
      <c r="J97" s="82">
        <f t="shared" si="45"/>
        <v>27706</v>
      </c>
      <c r="K97" s="82">
        <f t="shared" si="45"/>
        <v>30541</v>
      </c>
      <c r="L97" s="82">
        <f t="shared" si="45"/>
        <v>36916</v>
      </c>
      <c r="M97" s="82">
        <f t="shared" si="45"/>
        <v>39081</v>
      </c>
      <c r="N97" s="82">
        <f t="shared" si="45"/>
        <v>41837</v>
      </c>
      <c r="O97" s="82">
        <f t="shared" si="45"/>
        <v>46384</v>
      </c>
      <c r="P97" s="83">
        <f>+O97</f>
        <v>46384</v>
      </c>
    </row>
    <row r="98" spans="1:16" ht="15" x14ac:dyDescent="0.25">
      <c r="A98" s="44"/>
      <c r="B98" s="42" t="s">
        <v>268</v>
      </c>
      <c r="C98" s="81">
        <f>+P98</f>
        <v>0</v>
      </c>
      <c r="D98" s="82">
        <f>+'INPUT FORM - Actual Expenditure'!C20</f>
        <v>0</v>
      </c>
      <c r="E98" s="82">
        <f>+'INPUT FORM - Actual Expenditure'!D20</f>
        <v>0</v>
      </c>
      <c r="F98" s="82">
        <f>+'INPUT FORM - Actual Expenditure'!E20</f>
        <v>0</v>
      </c>
      <c r="G98" s="82">
        <f>+'INPUT FORM - Actual Expenditure'!F20</f>
        <v>0</v>
      </c>
      <c r="H98" s="82">
        <f>+'INPUT FORM - Actual Expenditure'!G20</f>
        <v>0</v>
      </c>
      <c r="I98" s="82">
        <f>+'INPUT FORM - Actual Expenditure'!H20</f>
        <v>0</v>
      </c>
      <c r="J98" s="82">
        <f>+'INPUT FORM - Actual Expenditure'!I20</f>
        <v>0</v>
      </c>
      <c r="K98" s="82">
        <f>+'INPUT FORM - Actual Expenditure'!J20</f>
        <v>0</v>
      </c>
      <c r="L98" s="82">
        <f>+'INPUT FORM - Actual Expenditure'!K20</f>
        <v>0</v>
      </c>
      <c r="M98" s="82">
        <f>+'INPUT FORM - Actual Expenditure'!L20</f>
        <v>0</v>
      </c>
      <c r="N98" s="82">
        <f>+'INPUT FORM - Actual Expenditure'!M20</f>
        <v>0</v>
      </c>
      <c r="O98" s="82">
        <f>+'INPUT FORM - Actual Expenditure'!N20</f>
        <v>0</v>
      </c>
      <c r="P98" s="83">
        <f>SUM(D98:O98)</f>
        <v>0</v>
      </c>
    </row>
    <row r="99" spans="1:16" ht="15" x14ac:dyDescent="0.25">
      <c r="A99" s="44"/>
      <c r="B99" s="42" t="s">
        <v>269</v>
      </c>
      <c r="C99" s="81">
        <f>+P99</f>
        <v>0</v>
      </c>
      <c r="D99" s="82">
        <f>+D98</f>
        <v>0</v>
      </c>
      <c r="E99" s="82">
        <f t="shared" ref="E99:O99" si="46">+E98+D99</f>
        <v>0</v>
      </c>
      <c r="F99" s="82">
        <f t="shared" si="46"/>
        <v>0</v>
      </c>
      <c r="G99" s="82">
        <f t="shared" si="46"/>
        <v>0</v>
      </c>
      <c r="H99" s="82">
        <f t="shared" si="46"/>
        <v>0</v>
      </c>
      <c r="I99" s="82">
        <f t="shared" si="46"/>
        <v>0</v>
      </c>
      <c r="J99" s="82">
        <f t="shared" si="46"/>
        <v>0</v>
      </c>
      <c r="K99" s="82">
        <f t="shared" si="46"/>
        <v>0</v>
      </c>
      <c r="L99" s="82">
        <f t="shared" si="46"/>
        <v>0</v>
      </c>
      <c r="M99" s="82">
        <f t="shared" si="46"/>
        <v>0</v>
      </c>
      <c r="N99" s="82">
        <f t="shared" si="46"/>
        <v>0</v>
      </c>
      <c r="O99" s="82">
        <f t="shared" si="46"/>
        <v>0</v>
      </c>
      <c r="P99" s="83">
        <f>+O99</f>
        <v>0</v>
      </c>
    </row>
    <row r="100" spans="1:16" ht="13.5" thickBot="1" x14ac:dyDescent="0.25">
      <c r="A100" s="45"/>
      <c r="B100" s="42" t="s">
        <v>270</v>
      </c>
      <c r="C100" s="84">
        <f t="shared" ref="C100:P100" si="47">+C97-C99</f>
        <v>46384</v>
      </c>
      <c r="D100" s="84">
        <f t="shared" si="47"/>
        <v>1369</v>
      </c>
      <c r="E100" s="84">
        <f t="shared" si="47"/>
        <v>1369</v>
      </c>
      <c r="F100" s="84">
        <f t="shared" si="47"/>
        <v>5870</v>
      </c>
      <c r="G100" s="84">
        <f t="shared" si="47"/>
        <v>11297</v>
      </c>
      <c r="H100" s="84">
        <f t="shared" si="47"/>
        <v>17687</v>
      </c>
      <c r="I100" s="84">
        <f t="shared" si="47"/>
        <v>21784</v>
      </c>
      <c r="J100" s="84">
        <f t="shared" si="47"/>
        <v>27706</v>
      </c>
      <c r="K100" s="84">
        <f t="shared" si="47"/>
        <v>30541</v>
      </c>
      <c r="L100" s="84">
        <f t="shared" si="47"/>
        <v>36916</v>
      </c>
      <c r="M100" s="84">
        <f t="shared" si="47"/>
        <v>39081</v>
      </c>
      <c r="N100" s="84">
        <f t="shared" si="47"/>
        <v>41837</v>
      </c>
      <c r="O100" s="84">
        <f t="shared" si="47"/>
        <v>46384</v>
      </c>
      <c r="P100" s="84">
        <f t="shared" si="47"/>
        <v>46384</v>
      </c>
    </row>
    <row r="101" spans="1:16" ht="13.5" thickBot="1" x14ac:dyDescent="0.25">
      <c r="A101" s="40"/>
    </row>
    <row r="102" spans="1:16" ht="15" x14ac:dyDescent="0.25">
      <c r="A102" s="43" t="str">
        <f>+'INPUT FORM - Budget-Expenditure'!A21</f>
        <v>Begroting en Tesourie</v>
      </c>
      <c r="B102" s="42" t="s">
        <v>266</v>
      </c>
      <c r="C102" s="81">
        <f>+P102</f>
        <v>8027398</v>
      </c>
      <c r="D102" s="82">
        <f>+'INPUT FORM - Budget-Expenditure'!C21</f>
        <v>263496</v>
      </c>
      <c r="E102" s="82">
        <f>+'INPUT FORM - Budget-Expenditure'!D21</f>
        <v>412407</v>
      </c>
      <c r="F102" s="82">
        <f>+'INPUT FORM - Budget-Expenditure'!E21</f>
        <v>489550</v>
      </c>
      <c r="G102" s="82">
        <f>+'INPUT FORM - Budget-Expenditure'!F21</f>
        <v>721902</v>
      </c>
      <c r="H102" s="82">
        <f>+'INPUT FORM - Budget-Expenditure'!G21</f>
        <v>788974</v>
      </c>
      <c r="I102" s="82">
        <f>+'INPUT FORM - Budget-Expenditure'!H21</f>
        <v>760575</v>
      </c>
      <c r="J102" s="82">
        <f>+'INPUT FORM - Budget-Expenditure'!I21</f>
        <v>363480</v>
      </c>
      <c r="K102" s="82">
        <f>+'INPUT FORM - Budget-Expenditure'!J21</f>
        <v>362621</v>
      </c>
      <c r="L102" s="82">
        <f>+'INPUT FORM - Budget-Expenditure'!K21</f>
        <v>354239</v>
      </c>
      <c r="M102" s="82">
        <f>+'INPUT FORM - Budget-Expenditure'!L21</f>
        <v>388381</v>
      </c>
      <c r="N102" s="82">
        <f>+'INPUT FORM - Budget-Expenditure'!M21</f>
        <v>442483</v>
      </c>
      <c r="O102" s="82">
        <f>+'INPUT FORM - Budget-Expenditure'!N21</f>
        <v>2679290</v>
      </c>
      <c r="P102" s="83">
        <f>SUM(D102:O102)</f>
        <v>8027398</v>
      </c>
    </row>
    <row r="103" spans="1:16" ht="15" x14ac:dyDescent="0.25">
      <c r="A103" s="44"/>
      <c r="B103" s="42" t="s">
        <v>267</v>
      </c>
      <c r="C103" s="81">
        <f>+P103</f>
        <v>8027398</v>
      </c>
      <c r="D103" s="82">
        <f>+D102</f>
        <v>263496</v>
      </c>
      <c r="E103" s="82">
        <f t="shared" ref="E103:O103" si="48">+E102+D103</f>
        <v>675903</v>
      </c>
      <c r="F103" s="82">
        <f t="shared" si="48"/>
        <v>1165453</v>
      </c>
      <c r="G103" s="82">
        <f t="shared" si="48"/>
        <v>1887355</v>
      </c>
      <c r="H103" s="82">
        <f t="shared" si="48"/>
        <v>2676329</v>
      </c>
      <c r="I103" s="82">
        <f t="shared" si="48"/>
        <v>3436904</v>
      </c>
      <c r="J103" s="82">
        <f t="shared" si="48"/>
        <v>3800384</v>
      </c>
      <c r="K103" s="82">
        <f t="shared" si="48"/>
        <v>4163005</v>
      </c>
      <c r="L103" s="82">
        <f t="shared" si="48"/>
        <v>4517244</v>
      </c>
      <c r="M103" s="82">
        <f t="shared" si="48"/>
        <v>4905625</v>
      </c>
      <c r="N103" s="82">
        <f t="shared" si="48"/>
        <v>5348108</v>
      </c>
      <c r="O103" s="82">
        <f t="shared" si="48"/>
        <v>8027398</v>
      </c>
      <c r="P103" s="83">
        <f>+O103</f>
        <v>8027398</v>
      </c>
    </row>
    <row r="104" spans="1:16" ht="15" x14ac:dyDescent="0.25">
      <c r="A104" s="44"/>
      <c r="B104" s="42" t="s">
        <v>268</v>
      </c>
      <c r="C104" s="81">
        <f>+P104</f>
        <v>0</v>
      </c>
      <c r="D104" s="82">
        <f>+'INPUT FORM - Actual Expenditure'!C21</f>
        <v>0</v>
      </c>
      <c r="E104" s="82">
        <f>+'INPUT FORM - Actual Expenditure'!D21</f>
        <v>0</v>
      </c>
      <c r="F104" s="82">
        <f>+'INPUT FORM - Actual Expenditure'!E21</f>
        <v>0</v>
      </c>
      <c r="G104" s="82">
        <f>+'INPUT FORM - Actual Expenditure'!F21</f>
        <v>0</v>
      </c>
      <c r="H104" s="82">
        <f>+'INPUT FORM - Actual Expenditure'!G21</f>
        <v>0</v>
      </c>
      <c r="I104" s="82">
        <f>+'INPUT FORM - Actual Expenditure'!H21</f>
        <v>0</v>
      </c>
      <c r="J104" s="82">
        <f>+'INPUT FORM - Actual Expenditure'!I21</f>
        <v>0</v>
      </c>
      <c r="K104" s="82">
        <f>+'INPUT FORM - Actual Expenditure'!J21</f>
        <v>0</v>
      </c>
      <c r="L104" s="82">
        <f>+'INPUT FORM - Actual Expenditure'!K21</f>
        <v>0</v>
      </c>
      <c r="M104" s="82">
        <f>+'INPUT FORM - Actual Expenditure'!L21</f>
        <v>0</v>
      </c>
      <c r="N104" s="82">
        <f>+'INPUT FORM - Actual Expenditure'!M21</f>
        <v>0</v>
      </c>
      <c r="O104" s="82">
        <f>+'INPUT FORM - Actual Expenditure'!N21</f>
        <v>0</v>
      </c>
      <c r="P104" s="83">
        <f>SUM(D104:O104)</f>
        <v>0</v>
      </c>
    </row>
    <row r="105" spans="1:16" ht="15" x14ac:dyDescent="0.25">
      <c r="A105" s="44"/>
      <c r="B105" s="42" t="s">
        <v>269</v>
      </c>
      <c r="C105" s="81">
        <f>+P105</f>
        <v>0</v>
      </c>
      <c r="D105" s="82">
        <f>+D104</f>
        <v>0</v>
      </c>
      <c r="E105" s="82">
        <f t="shared" ref="E105:O105" si="49">+E104+D105</f>
        <v>0</v>
      </c>
      <c r="F105" s="82">
        <f t="shared" si="49"/>
        <v>0</v>
      </c>
      <c r="G105" s="82">
        <f t="shared" si="49"/>
        <v>0</v>
      </c>
      <c r="H105" s="82">
        <f t="shared" si="49"/>
        <v>0</v>
      </c>
      <c r="I105" s="82">
        <f t="shared" si="49"/>
        <v>0</v>
      </c>
      <c r="J105" s="82">
        <f t="shared" si="49"/>
        <v>0</v>
      </c>
      <c r="K105" s="82">
        <f t="shared" si="49"/>
        <v>0</v>
      </c>
      <c r="L105" s="82">
        <f t="shared" si="49"/>
        <v>0</v>
      </c>
      <c r="M105" s="82">
        <f t="shared" si="49"/>
        <v>0</v>
      </c>
      <c r="N105" s="82">
        <f t="shared" si="49"/>
        <v>0</v>
      </c>
      <c r="O105" s="82">
        <f t="shared" si="49"/>
        <v>0</v>
      </c>
      <c r="P105" s="83">
        <f>+O105</f>
        <v>0</v>
      </c>
    </row>
    <row r="106" spans="1:16" ht="13.5" thickBot="1" x14ac:dyDescent="0.25">
      <c r="A106" s="45"/>
      <c r="B106" s="42" t="s">
        <v>270</v>
      </c>
      <c r="C106" s="84">
        <f t="shared" ref="C106:P106" si="50">+C103-C105</f>
        <v>8027398</v>
      </c>
      <c r="D106" s="84">
        <f t="shared" si="50"/>
        <v>263496</v>
      </c>
      <c r="E106" s="84">
        <f t="shared" si="50"/>
        <v>675903</v>
      </c>
      <c r="F106" s="84">
        <f t="shared" si="50"/>
        <v>1165453</v>
      </c>
      <c r="G106" s="84">
        <f t="shared" si="50"/>
        <v>1887355</v>
      </c>
      <c r="H106" s="84">
        <f t="shared" si="50"/>
        <v>2676329</v>
      </c>
      <c r="I106" s="84">
        <f t="shared" si="50"/>
        <v>3436904</v>
      </c>
      <c r="J106" s="84">
        <f t="shared" si="50"/>
        <v>3800384</v>
      </c>
      <c r="K106" s="84">
        <f t="shared" si="50"/>
        <v>4163005</v>
      </c>
      <c r="L106" s="84">
        <f t="shared" si="50"/>
        <v>4517244</v>
      </c>
      <c r="M106" s="84">
        <f t="shared" si="50"/>
        <v>4905625</v>
      </c>
      <c r="N106" s="84">
        <f t="shared" si="50"/>
        <v>5348108</v>
      </c>
      <c r="O106" s="84">
        <f t="shared" si="50"/>
        <v>8027398</v>
      </c>
      <c r="P106" s="84">
        <f t="shared" si="50"/>
        <v>8027398</v>
      </c>
    </row>
    <row r="107" spans="1:16" ht="13.5" thickBot="1" x14ac:dyDescent="0.25">
      <c r="A107" s="235"/>
      <c r="B107" s="235"/>
      <c r="C107" s="236"/>
      <c r="D107" s="236"/>
      <c r="E107" s="236"/>
      <c r="F107" s="236"/>
      <c r="G107" s="236"/>
      <c r="H107" s="236"/>
      <c r="I107" s="236"/>
      <c r="J107" s="236"/>
      <c r="K107" s="236"/>
      <c r="L107" s="236"/>
      <c r="M107" s="236"/>
      <c r="N107" s="236"/>
      <c r="O107" s="236"/>
      <c r="P107" s="236"/>
    </row>
    <row r="108" spans="1:16" ht="15" x14ac:dyDescent="0.25">
      <c r="A108" s="43" t="str">
        <f>+'INPUT FORM - Budget-Expenditure'!A22</f>
        <v>Korporatiewe dienste</v>
      </c>
      <c r="B108" s="42" t="s">
        <v>266</v>
      </c>
      <c r="C108" s="81">
        <f>+P108</f>
        <v>2088246</v>
      </c>
      <c r="D108" s="82">
        <f>+'INPUT FORM - Budget-Expenditure'!C22</f>
        <v>123694</v>
      </c>
      <c r="E108" s="82">
        <f>+'INPUT FORM - Budget-Expenditure'!D22</f>
        <v>176651</v>
      </c>
      <c r="F108" s="82">
        <f>+'INPUT FORM - Budget-Expenditure'!E22</f>
        <v>163493</v>
      </c>
      <c r="G108" s="82">
        <f>+'INPUT FORM - Budget-Expenditure'!F22</f>
        <v>170913</v>
      </c>
      <c r="H108" s="82">
        <f>+'INPUT FORM - Budget-Expenditure'!G22</f>
        <v>143159</v>
      </c>
      <c r="I108" s="82">
        <f>+'INPUT FORM - Budget-Expenditure'!H22</f>
        <v>155767</v>
      </c>
      <c r="J108" s="82">
        <f>+'INPUT FORM - Budget-Expenditure'!I22</f>
        <v>144078</v>
      </c>
      <c r="K108" s="82">
        <f>+'INPUT FORM - Budget-Expenditure'!J22</f>
        <v>160293</v>
      </c>
      <c r="L108" s="82">
        <f>+'INPUT FORM - Budget-Expenditure'!K22</f>
        <v>190338</v>
      </c>
      <c r="M108" s="82">
        <f>+'INPUT FORM - Budget-Expenditure'!L22</f>
        <v>152591</v>
      </c>
      <c r="N108" s="82">
        <f>+'INPUT FORM - Budget-Expenditure'!M22</f>
        <v>189763</v>
      </c>
      <c r="O108" s="82">
        <f>+'INPUT FORM - Budget-Expenditure'!N22</f>
        <v>317506</v>
      </c>
      <c r="P108" s="83">
        <f>SUM(D108:O108)</f>
        <v>2088246</v>
      </c>
    </row>
    <row r="109" spans="1:16" ht="15" x14ac:dyDescent="0.25">
      <c r="A109" s="44"/>
      <c r="B109" s="42" t="s">
        <v>267</v>
      </c>
      <c r="C109" s="81">
        <f>+P109</f>
        <v>2088246</v>
      </c>
      <c r="D109" s="82">
        <f>+D108</f>
        <v>123694</v>
      </c>
      <c r="E109" s="82">
        <f t="shared" ref="E109:O109" si="51">+E108+D109</f>
        <v>300345</v>
      </c>
      <c r="F109" s="82">
        <f t="shared" si="51"/>
        <v>463838</v>
      </c>
      <c r="G109" s="82">
        <f t="shared" si="51"/>
        <v>634751</v>
      </c>
      <c r="H109" s="82">
        <f t="shared" si="51"/>
        <v>777910</v>
      </c>
      <c r="I109" s="82">
        <f t="shared" si="51"/>
        <v>933677</v>
      </c>
      <c r="J109" s="82">
        <f t="shared" si="51"/>
        <v>1077755</v>
      </c>
      <c r="K109" s="82">
        <f t="shared" si="51"/>
        <v>1238048</v>
      </c>
      <c r="L109" s="82">
        <f t="shared" si="51"/>
        <v>1428386</v>
      </c>
      <c r="M109" s="82">
        <f t="shared" si="51"/>
        <v>1580977</v>
      </c>
      <c r="N109" s="82">
        <f t="shared" si="51"/>
        <v>1770740</v>
      </c>
      <c r="O109" s="82">
        <f t="shared" si="51"/>
        <v>2088246</v>
      </c>
      <c r="P109" s="83">
        <f>+O109</f>
        <v>2088246</v>
      </c>
    </row>
    <row r="110" spans="1:16" ht="15" x14ac:dyDescent="0.25">
      <c r="A110" s="44"/>
      <c r="B110" s="42" t="s">
        <v>268</v>
      </c>
      <c r="C110" s="81">
        <f>+P110</f>
        <v>0</v>
      </c>
      <c r="D110" s="82">
        <f>+'INPUT FORM - Actual Expenditure'!C22</f>
        <v>0</v>
      </c>
      <c r="E110" s="82">
        <f>+'INPUT FORM - Actual Expenditure'!D22</f>
        <v>0</v>
      </c>
      <c r="F110" s="82">
        <f>+'INPUT FORM - Actual Expenditure'!E22</f>
        <v>0</v>
      </c>
      <c r="G110" s="82">
        <f>+'INPUT FORM - Actual Expenditure'!F22</f>
        <v>0</v>
      </c>
      <c r="H110" s="82">
        <f>+'INPUT FORM - Actual Expenditure'!G22</f>
        <v>0</v>
      </c>
      <c r="I110" s="82">
        <f>+'INPUT FORM - Actual Expenditure'!H22</f>
        <v>0</v>
      </c>
      <c r="J110" s="82">
        <f>+'INPUT FORM - Actual Expenditure'!I22</f>
        <v>0</v>
      </c>
      <c r="K110" s="82">
        <f>+'INPUT FORM - Actual Expenditure'!J22</f>
        <v>0</v>
      </c>
      <c r="L110" s="82">
        <f>+'INPUT FORM - Actual Expenditure'!K22</f>
        <v>0</v>
      </c>
      <c r="M110" s="82">
        <f>+'INPUT FORM - Actual Expenditure'!L22</f>
        <v>0</v>
      </c>
      <c r="N110" s="82">
        <f>+'INPUT FORM - Actual Expenditure'!M22</f>
        <v>0</v>
      </c>
      <c r="O110" s="82">
        <f>+'INPUT FORM - Actual Expenditure'!N22</f>
        <v>0</v>
      </c>
      <c r="P110" s="83">
        <f>SUM(D110:O110)</f>
        <v>0</v>
      </c>
    </row>
    <row r="111" spans="1:16" ht="15" x14ac:dyDescent="0.25">
      <c r="A111" s="44"/>
      <c r="B111" s="42" t="s">
        <v>269</v>
      </c>
      <c r="C111" s="81">
        <f>+P111</f>
        <v>0</v>
      </c>
      <c r="D111" s="82">
        <f>+D110</f>
        <v>0</v>
      </c>
      <c r="E111" s="82">
        <f t="shared" ref="E111:O111" si="52">+E110+D111</f>
        <v>0</v>
      </c>
      <c r="F111" s="82">
        <f t="shared" si="52"/>
        <v>0</v>
      </c>
      <c r="G111" s="82">
        <f t="shared" si="52"/>
        <v>0</v>
      </c>
      <c r="H111" s="82">
        <f t="shared" si="52"/>
        <v>0</v>
      </c>
      <c r="I111" s="82">
        <f t="shared" si="52"/>
        <v>0</v>
      </c>
      <c r="J111" s="82">
        <f t="shared" si="52"/>
        <v>0</v>
      </c>
      <c r="K111" s="82">
        <f t="shared" si="52"/>
        <v>0</v>
      </c>
      <c r="L111" s="82">
        <f t="shared" si="52"/>
        <v>0</v>
      </c>
      <c r="M111" s="82">
        <f t="shared" si="52"/>
        <v>0</v>
      </c>
      <c r="N111" s="82">
        <f t="shared" si="52"/>
        <v>0</v>
      </c>
      <c r="O111" s="82">
        <f t="shared" si="52"/>
        <v>0</v>
      </c>
      <c r="P111" s="83">
        <f>+O111</f>
        <v>0</v>
      </c>
    </row>
    <row r="112" spans="1:16" ht="13.5" thickBot="1" x14ac:dyDescent="0.25">
      <c r="A112" s="45"/>
      <c r="B112" s="42" t="s">
        <v>270</v>
      </c>
      <c r="C112" s="84">
        <f t="shared" ref="C112:P112" si="53">+C109-C111</f>
        <v>2088246</v>
      </c>
      <c r="D112" s="84">
        <f t="shared" si="53"/>
        <v>123694</v>
      </c>
      <c r="E112" s="84">
        <f t="shared" si="53"/>
        <v>300345</v>
      </c>
      <c r="F112" s="84">
        <f t="shared" si="53"/>
        <v>463838</v>
      </c>
      <c r="G112" s="84">
        <f t="shared" si="53"/>
        <v>634751</v>
      </c>
      <c r="H112" s="84">
        <f t="shared" si="53"/>
        <v>777910</v>
      </c>
      <c r="I112" s="84">
        <f t="shared" si="53"/>
        <v>933677</v>
      </c>
      <c r="J112" s="84">
        <f t="shared" si="53"/>
        <v>1077755</v>
      </c>
      <c r="K112" s="84">
        <f t="shared" si="53"/>
        <v>1238048</v>
      </c>
      <c r="L112" s="84">
        <f t="shared" si="53"/>
        <v>1428386</v>
      </c>
      <c r="M112" s="84">
        <f t="shared" si="53"/>
        <v>1580977</v>
      </c>
      <c r="N112" s="84">
        <f t="shared" si="53"/>
        <v>1770740</v>
      </c>
      <c r="O112" s="84">
        <f t="shared" si="53"/>
        <v>2088246</v>
      </c>
      <c r="P112" s="84">
        <f t="shared" si="53"/>
        <v>2088246</v>
      </c>
    </row>
    <row r="113" spans="1:16" x14ac:dyDescent="0.2">
      <c r="A113" s="233"/>
      <c r="B113" s="233"/>
      <c r="C113" s="234"/>
      <c r="D113" s="234"/>
      <c r="E113" s="234"/>
      <c r="F113" s="234"/>
      <c r="G113" s="234"/>
      <c r="H113" s="234"/>
      <c r="I113" s="234"/>
      <c r="J113" s="234"/>
      <c r="K113" s="234"/>
      <c r="L113" s="234"/>
      <c r="M113" s="234"/>
      <c r="N113" s="234"/>
      <c r="O113" s="234"/>
      <c r="P113" s="234"/>
    </row>
    <row r="114" spans="1:16" ht="13.5" thickBot="1" x14ac:dyDescent="0.25">
      <c r="A114" s="40"/>
    </row>
    <row r="115" spans="1:16" ht="15" x14ac:dyDescent="0.25">
      <c r="A115" s="43" t="str">
        <f>+'INPUT FORM - Budget-Expenditure'!A23</f>
        <v>Strate en Sypaadjies</v>
      </c>
      <c r="B115" s="42" t="s">
        <v>266</v>
      </c>
      <c r="C115" s="81">
        <f>+P115</f>
        <v>986090</v>
      </c>
      <c r="D115" s="82">
        <f>+'INPUT FORM - Budget-Expenditure'!C23</f>
        <v>30394</v>
      </c>
      <c r="E115" s="82">
        <f>+'INPUT FORM - Budget-Expenditure'!D23</f>
        <v>73548</v>
      </c>
      <c r="F115" s="82">
        <f>+'INPUT FORM - Budget-Expenditure'!E23</f>
        <v>69514</v>
      </c>
      <c r="G115" s="82">
        <f>+'INPUT FORM - Budget-Expenditure'!F23</f>
        <v>57693</v>
      </c>
      <c r="H115" s="82">
        <f>+'INPUT FORM - Budget-Expenditure'!G23</f>
        <v>63700</v>
      </c>
      <c r="I115" s="82">
        <f>+'INPUT FORM - Budget-Expenditure'!H23</f>
        <v>51613</v>
      </c>
      <c r="J115" s="82">
        <f>+'INPUT FORM - Budget-Expenditure'!I23</f>
        <v>73060</v>
      </c>
      <c r="K115" s="82">
        <f>+'INPUT FORM - Budget-Expenditure'!J23</f>
        <v>53055</v>
      </c>
      <c r="L115" s="82">
        <f>+'INPUT FORM - Budget-Expenditure'!K23</f>
        <v>86168</v>
      </c>
      <c r="M115" s="82">
        <f>+'INPUT FORM - Budget-Expenditure'!L23</f>
        <v>48304</v>
      </c>
      <c r="N115" s="82">
        <f>+'INPUT FORM - Budget-Expenditure'!M23</f>
        <v>58212</v>
      </c>
      <c r="O115" s="82">
        <f>+'INPUT FORM - Budget-Expenditure'!N23</f>
        <v>320829</v>
      </c>
      <c r="P115" s="83">
        <f>SUM(D115:O115)</f>
        <v>986090</v>
      </c>
    </row>
    <row r="116" spans="1:16" ht="15" x14ac:dyDescent="0.25">
      <c r="A116" s="44"/>
      <c r="B116" s="42" t="s">
        <v>267</v>
      </c>
      <c r="C116" s="81">
        <f>+P116</f>
        <v>986090</v>
      </c>
      <c r="D116" s="82">
        <f>+D115</f>
        <v>30394</v>
      </c>
      <c r="E116" s="82">
        <f t="shared" ref="E116:O116" si="54">+E115+D116</f>
        <v>103942</v>
      </c>
      <c r="F116" s="82">
        <f t="shared" si="54"/>
        <v>173456</v>
      </c>
      <c r="G116" s="82">
        <f t="shared" si="54"/>
        <v>231149</v>
      </c>
      <c r="H116" s="82">
        <f t="shared" si="54"/>
        <v>294849</v>
      </c>
      <c r="I116" s="82">
        <f t="shared" si="54"/>
        <v>346462</v>
      </c>
      <c r="J116" s="82">
        <f t="shared" si="54"/>
        <v>419522</v>
      </c>
      <c r="K116" s="82">
        <f t="shared" si="54"/>
        <v>472577</v>
      </c>
      <c r="L116" s="82">
        <f t="shared" si="54"/>
        <v>558745</v>
      </c>
      <c r="M116" s="82">
        <f t="shared" si="54"/>
        <v>607049</v>
      </c>
      <c r="N116" s="82">
        <f t="shared" si="54"/>
        <v>665261</v>
      </c>
      <c r="O116" s="82">
        <f t="shared" si="54"/>
        <v>986090</v>
      </c>
      <c r="P116" s="83">
        <f>+O116</f>
        <v>986090</v>
      </c>
    </row>
    <row r="117" spans="1:16" ht="15" x14ac:dyDescent="0.25">
      <c r="A117" s="44"/>
      <c r="B117" s="42" t="s">
        <v>268</v>
      </c>
      <c r="C117" s="81">
        <f>+P117</f>
        <v>0</v>
      </c>
      <c r="D117" s="82">
        <f>+'INPUT FORM - Actual Expenditure'!C23</f>
        <v>0</v>
      </c>
      <c r="E117" s="82">
        <f>+'INPUT FORM - Actual Expenditure'!D23</f>
        <v>0</v>
      </c>
      <c r="F117" s="82">
        <f>+'INPUT FORM - Actual Expenditure'!E23</f>
        <v>0</v>
      </c>
      <c r="G117" s="82">
        <f>+'INPUT FORM - Actual Expenditure'!F23</f>
        <v>0</v>
      </c>
      <c r="H117" s="82">
        <f>+'INPUT FORM - Actual Expenditure'!G23</f>
        <v>0</v>
      </c>
      <c r="I117" s="82">
        <f>+'INPUT FORM - Actual Expenditure'!H23</f>
        <v>0</v>
      </c>
      <c r="J117" s="82">
        <f>+'INPUT FORM - Actual Expenditure'!I23</f>
        <v>0</v>
      </c>
      <c r="K117" s="82">
        <f>+'INPUT FORM - Actual Expenditure'!J23</f>
        <v>0</v>
      </c>
      <c r="L117" s="82">
        <f>+'INPUT FORM - Actual Expenditure'!K23</f>
        <v>0</v>
      </c>
      <c r="M117" s="82">
        <f>+'INPUT FORM - Actual Expenditure'!L23</f>
        <v>0</v>
      </c>
      <c r="N117" s="82">
        <f>+'INPUT FORM - Actual Expenditure'!M23</f>
        <v>0</v>
      </c>
      <c r="O117" s="82">
        <f>+'INPUT FORM - Actual Expenditure'!N23</f>
        <v>0</v>
      </c>
      <c r="P117" s="83">
        <f>SUM(D117:O117)</f>
        <v>0</v>
      </c>
    </row>
    <row r="118" spans="1:16" ht="15" x14ac:dyDescent="0.25">
      <c r="A118" s="44"/>
      <c r="B118" s="42" t="s">
        <v>269</v>
      </c>
      <c r="C118" s="81">
        <f>+P118</f>
        <v>0</v>
      </c>
      <c r="D118" s="82">
        <f>+D117</f>
        <v>0</v>
      </c>
      <c r="E118" s="82">
        <f t="shared" ref="E118:O118" si="55">+E117+D118</f>
        <v>0</v>
      </c>
      <c r="F118" s="82">
        <f t="shared" si="55"/>
        <v>0</v>
      </c>
      <c r="G118" s="82">
        <f t="shared" si="55"/>
        <v>0</v>
      </c>
      <c r="H118" s="82">
        <f t="shared" si="55"/>
        <v>0</v>
      </c>
      <c r="I118" s="82">
        <f t="shared" si="55"/>
        <v>0</v>
      </c>
      <c r="J118" s="82">
        <f t="shared" si="55"/>
        <v>0</v>
      </c>
      <c r="K118" s="82">
        <f t="shared" si="55"/>
        <v>0</v>
      </c>
      <c r="L118" s="82">
        <f t="shared" si="55"/>
        <v>0</v>
      </c>
      <c r="M118" s="82">
        <f t="shared" si="55"/>
        <v>0</v>
      </c>
      <c r="N118" s="82">
        <f t="shared" si="55"/>
        <v>0</v>
      </c>
      <c r="O118" s="82">
        <f t="shared" si="55"/>
        <v>0</v>
      </c>
      <c r="P118" s="83">
        <f>+O118</f>
        <v>0</v>
      </c>
    </row>
    <row r="119" spans="1:16" ht="13.5" thickBot="1" x14ac:dyDescent="0.25">
      <c r="A119" s="45"/>
      <c r="B119" s="42" t="s">
        <v>270</v>
      </c>
      <c r="C119" s="84">
        <f t="shared" ref="C119:P119" si="56">+C116-C118</f>
        <v>986090</v>
      </c>
      <c r="D119" s="84">
        <f t="shared" si="56"/>
        <v>30394</v>
      </c>
      <c r="E119" s="84">
        <f t="shared" si="56"/>
        <v>103942</v>
      </c>
      <c r="F119" s="84">
        <f t="shared" si="56"/>
        <v>173456</v>
      </c>
      <c r="G119" s="84">
        <f t="shared" si="56"/>
        <v>231149</v>
      </c>
      <c r="H119" s="84">
        <f t="shared" si="56"/>
        <v>294849</v>
      </c>
      <c r="I119" s="84">
        <f t="shared" si="56"/>
        <v>346462</v>
      </c>
      <c r="J119" s="84">
        <f t="shared" si="56"/>
        <v>419522</v>
      </c>
      <c r="K119" s="84">
        <f t="shared" si="56"/>
        <v>472577</v>
      </c>
      <c r="L119" s="84">
        <f t="shared" si="56"/>
        <v>558745</v>
      </c>
      <c r="M119" s="84">
        <f t="shared" si="56"/>
        <v>607049</v>
      </c>
      <c r="N119" s="84">
        <f t="shared" si="56"/>
        <v>665261</v>
      </c>
      <c r="O119" s="84">
        <f t="shared" si="56"/>
        <v>986090</v>
      </c>
      <c r="P119" s="84">
        <f t="shared" si="56"/>
        <v>986090</v>
      </c>
    </row>
    <row r="120" spans="1:16" ht="13.5" thickBot="1" x14ac:dyDescent="0.25">
      <c r="A120" s="40"/>
    </row>
    <row r="121" spans="1:16" ht="15" x14ac:dyDescent="0.25">
      <c r="A121" s="43" t="str">
        <f>+'INPUT FORM - Budget-Expenditure'!A24</f>
        <v>Swembad</v>
      </c>
      <c r="B121" s="42" t="s">
        <v>266</v>
      </c>
      <c r="C121" s="81">
        <f>+P121</f>
        <v>91321</v>
      </c>
      <c r="D121" s="82">
        <f>+'INPUT FORM - Budget-Expenditure'!C24</f>
        <v>3199</v>
      </c>
      <c r="E121" s="82">
        <f>+'INPUT FORM - Budget-Expenditure'!D24</f>
        <v>242</v>
      </c>
      <c r="F121" s="82">
        <f>+'INPUT FORM - Budget-Expenditure'!E24</f>
        <v>250</v>
      </c>
      <c r="G121" s="82">
        <f>+'INPUT FORM - Budget-Expenditure'!F24</f>
        <v>250</v>
      </c>
      <c r="H121" s="82">
        <f>+'INPUT FORM - Budget-Expenditure'!G24</f>
        <v>20957</v>
      </c>
      <c r="I121" s="82">
        <f>+'INPUT FORM - Budget-Expenditure'!H24</f>
        <v>4030</v>
      </c>
      <c r="J121" s="82">
        <f>+'INPUT FORM - Budget-Expenditure'!I24</f>
        <v>9361</v>
      </c>
      <c r="K121" s="82">
        <f>+'INPUT FORM - Budget-Expenditure'!J24</f>
        <v>9887</v>
      </c>
      <c r="L121" s="82">
        <f>+'INPUT FORM - Budget-Expenditure'!K24</f>
        <v>9541</v>
      </c>
      <c r="M121" s="82">
        <f>+'INPUT FORM - Budget-Expenditure'!L24</f>
        <v>250</v>
      </c>
      <c r="N121" s="82">
        <f>+'INPUT FORM - Budget-Expenditure'!M24</f>
        <v>250</v>
      </c>
      <c r="O121" s="82">
        <f>+'INPUT FORM - Budget-Expenditure'!N24</f>
        <v>33104</v>
      </c>
      <c r="P121" s="83">
        <f>SUM(D121:O121)</f>
        <v>91321</v>
      </c>
    </row>
    <row r="122" spans="1:16" ht="15" x14ac:dyDescent="0.25">
      <c r="A122" s="44"/>
      <c r="B122" s="42" t="s">
        <v>267</v>
      </c>
      <c r="C122" s="81">
        <f>+P122</f>
        <v>91321</v>
      </c>
      <c r="D122" s="82">
        <f>+D121</f>
        <v>3199</v>
      </c>
      <c r="E122" s="82">
        <f t="shared" ref="E122:O122" si="57">+E121+D122</f>
        <v>3441</v>
      </c>
      <c r="F122" s="82">
        <f t="shared" si="57"/>
        <v>3691</v>
      </c>
      <c r="G122" s="82">
        <f t="shared" si="57"/>
        <v>3941</v>
      </c>
      <c r="H122" s="82">
        <f t="shared" si="57"/>
        <v>24898</v>
      </c>
      <c r="I122" s="82">
        <f t="shared" si="57"/>
        <v>28928</v>
      </c>
      <c r="J122" s="82">
        <f t="shared" si="57"/>
        <v>38289</v>
      </c>
      <c r="K122" s="82">
        <f t="shared" si="57"/>
        <v>48176</v>
      </c>
      <c r="L122" s="82">
        <f t="shared" si="57"/>
        <v>57717</v>
      </c>
      <c r="M122" s="82">
        <f t="shared" si="57"/>
        <v>57967</v>
      </c>
      <c r="N122" s="82">
        <f t="shared" si="57"/>
        <v>58217</v>
      </c>
      <c r="O122" s="82">
        <f t="shared" si="57"/>
        <v>91321</v>
      </c>
      <c r="P122" s="83">
        <f>+O122</f>
        <v>91321</v>
      </c>
    </row>
    <row r="123" spans="1:16" ht="15" x14ac:dyDescent="0.25">
      <c r="A123" s="44"/>
      <c r="B123" s="42" t="s">
        <v>268</v>
      </c>
      <c r="C123" s="81">
        <f>+P123</f>
        <v>0</v>
      </c>
      <c r="D123" s="82">
        <f>+'INPUT FORM - Actual Expenditure'!C24</f>
        <v>0</v>
      </c>
      <c r="E123" s="82">
        <f>+'INPUT FORM - Actual Expenditure'!D24</f>
        <v>0</v>
      </c>
      <c r="F123" s="82">
        <f>+'INPUT FORM - Actual Expenditure'!E24</f>
        <v>0</v>
      </c>
      <c r="G123" s="82">
        <f>+'INPUT FORM - Actual Expenditure'!F24</f>
        <v>0</v>
      </c>
      <c r="H123" s="82">
        <f>+'INPUT FORM - Actual Expenditure'!G24</f>
        <v>0</v>
      </c>
      <c r="I123" s="82">
        <f>+'INPUT FORM - Actual Expenditure'!H24</f>
        <v>0</v>
      </c>
      <c r="J123" s="82">
        <f>+'INPUT FORM - Actual Expenditure'!I24</f>
        <v>0</v>
      </c>
      <c r="K123" s="82">
        <f>+'INPUT FORM - Actual Expenditure'!J24</f>
        <v>0</v>
      </c>
      <c r="L123" s="82">
        <f>+'INPUT FORM - Actual Expenditure'!K24</f>
        <v>0</v>
      </c>
      <c r="M123" s="82">
        <f>+'INPUT FORM - Actual Expenditure'!L24</f>
        <v>0</v>
      </c>
      <c r="N123" s="82">
        <f>+'INPUT FORM - Actual Expenditure'!M24</f>
        <v>0</v>
      </c>
      <c r="O123" s="82">
        <f>+'INPUT FORM - Actual Expenditure'!N24</f>
        <v>0</v>
      </c>
      <c r="P123" s="83">
        <f>SUM(D123:O123)</f>
        <v>0</v>
      </c>
    </row>
    <row r="124" spans="1:16" ht="15" x14ac:dyDescent="0.25">
      <c r="A124" s="44"/>
      <c r="B124" s="42" t="s">
        <v>269</v>
      </c>
      <c r="C124" s="81">
        <f>+P124</f>
        <v>0</v>
      </c>
      <c r="D124" s="82">
        <f>+D123</f>
        <v>0</v>
      </c>
      <c r="E124" s="82">
        <f t="shared" ref="E124:O124" si="58">+E123+D124</f>
        <v>0</v>
      </c>
      <c r="F124" s="82">
        <f t="shared" si="58"/>
        <v>0</v>
      </c>
      <c r="G124" s="82">
        <f t="shared" si="58"/>
        <v>0</v>
      </c>
      <c r="H124" s="82">
        <f t="shared" si="58"/>
        <v>0</v>
      </c>
      <c r="I124" s="82">
        <f t="shared" si="58"/>
        <v>0</v>
      </c>
      <c r="J124" s="82">
        <f t="shared" si="58"/>
        <v>0</v>
      </c>
      <c r="K124" s="82">
        <f t="shared" si="58"/>
        <v>0</v>
      </c>
      <c r="L124" s="82">
        <f t="shared" si="58"/>
        <v>0</v>
      </c>
      <c r="M124" s="82">
        <f t="shared" si="58"/>
        <v>0</v>
      </c>
      <c r="N124" s="82">
        <f t="shared" si="58"/>
        <v>0</v>
      </c>
      <c r="O124" s="82">
        <f t="shared" si="58"/>
        <v>0</v>
      </c>
      <c r="P124" s="83">
        <f>+O124</f>
        <v>0</v>
      </c>
    </row>
    <row r="125" spans="1:16" ht="13.5" thickBot="1" x14ac:dyDescent="0.25">
      <c r="A125" s="45"/>
      <c r="B125" s="42" t="s">
        <v>270</v>
      </c>
      <c r="C125" s="84">
        <f t="shared" ref="C125:P125" si="59">+C122-C124</f>
        <v>91321</v>
      </c>
      <c r="D125" s="84">
        <f t="shared" si="59"/>
        <v>3199</v>
      </c>
      <c r="E125" s="84">
        <f t="shared" si="59"/>
        <v>3441</v>
      </c>
      <c r="F125" s="84">
        <f t="shared" si="59"/>
        <v>3691</v>
      </c>
      <c r="G125" s="84">
        <f t="shared" si="59"/>
        <v>3941</v>
      </c>
      <c r="H125" s="84">
        <f t="shared" si="59"/>
        <v>24898</v>
      </c>
      <c r="I125" s="84">
        <f t="shared" si="59"/>
        <v>28928</v>
      </c>
      <c r="J125" s="84">
        <f t="shared" si="59"/>
        <v>38289</v>
      </c>
      <c r="K125" s="84">
        <f t="shared" si="59"/>
        <v>48176</v>
      </c>
      <c r="L125" s="84">
        <f t="shared" si="59"/>
        <v>57717</v>
      </c>
      <c r="M125" s="84">
        <f t="shared" si="59"/>
        <v>57967</v>
      </c>
      <c r="N125" s="84">
        <f t="shared" si="59"/>
        <v>58217</v>
      </c>
      <c r="O125" s="84">
        <f t="shared" si="59"/>
        <v>91321</v>
      </c>
      <c r="P125" s="84">
        <f t="shared" si="59"/>
        <v>91321</v>
      </c>
    </row>
    <row r="126" spans="1:16" ht="13.5" thickBot="1" x14ac:dyDescent="0.25">
      <c r="A126" s="40"/>
    </row>
    <row r="127" spans="1:16" ht="15" x14ac:dyDescent="0.25">
      <c r="A127" s="43" t="str">
        <f>+'INPUT FORM - Budget-Expenditure'!A25</f>
        <v>Verkeer en Lisensiëring</v>
      </c>
      <c r="B127" s="42" t="s">
        <v>266</v>
      </c>
      <c r="C127" s="81">
        <f>+P127</f>
        <v>179376</v>
      </c>
      <c r="D127" s="82">
        <f>+'INPUT FORM - Budget-Expenditure'!C25</f>
        <v>16405</v>
      </c>
      <c r="E127" s="82">
        <f>+'INPUT FORM - Budget-Expenditure'!D25</f>
        <v>48614</v>
      </c>
      <c r="F127" s="82">
        <f>+'INPUT FORM - Budget-Expenditure'!E25</f>
        <v>8610</v>
      </c>
      <c r="G127" s="82">
        <f>+'INPUT FORM - Budget-Expenditure'!F25</f>
        <v>9210</v>
      </c>
      <c r="H127" s="82">
        <f>+'INPUT FORM - Budget-Expenditure'!G25</f>
        <v>10098</v>
      </c>
      <c r="I127" s="82">
        <f>+'INPUT FORM - Budget-Expenditure'!H25</f>
        <v>8641</v>
      </c>
      <c r="J127" s="82">
        <f>+'INPUT FORM - Budget-Expenditure'!I25</f>
        <v>9528</v>
      </c>
      <c r="K127" s="82">
        <f>+'INPUT FORM - Budget-Expenditure'!J25</f>
        <v>12324</v>
      </c>
      <c r="L127" s="82">
        <f>+'INPUT FORM - Budget-Expenditure'!K25</f>
        <v>8524</v>
      </c>
      <c r="M127" s="82">
        <f>+'INPUT FORM - Budget-Expenditure'!L25</f>
        <v>8544</v>
      </c>
      <c r="N127" s="82">
        <f>+'INPUT FORM - Budget-Expenditure'!M25</f>
        <v>8957</v>
      </c>
      <c r="O127" s="82">
        <f>+'INPUT FORM - Budget-Expenditure'!N25</f>
        <v>29921</v>
      </c>
      <c r="P127" s="83">
        <f>SUM(D127:O127)</f>
        <v>179376</v>
      </c>
    </row>
    <row r="128" spans="1:16" ht="15" x14ac:dyDescent="0.25">
      <c r="A128" s="44"/>
      <c r="B128" s="42" t="s">
        <v>267</v>
      </c>
      <c r="C128" s="81">
        <f>+P128</f>
        <v>179376</v>
      </c>
      <c r="D128" s="82">
        <f>+D127</f>
        <v>16405</v>
      </c>
      <c r="E128" s="82">
        <f t="shared" ref="E128:O128" si="60">+E127+D128</f>
        <v>65019</v>
      </c>
      <c r="F128" s="82">
        <f t="shared" si="60"/>
        <v>73629</v>
      </c>
      <c r="G128" s="82">
        <f t="shared" si="60"/>
        <v>82839</v>
      </c>
      <c r="H128" s="82">
        <f t="shared" si="60"/>
        <v>92937</v>
      </c>
      <c r="I128" s="82">
        <f t="shared" si="60"/>
        <v>101578</v>
      </c>
      <c r="J128" s="82">
        <f t="shared" si="60"/>
        <v>111106</v>
      </c>
      <c r="K128" s="82">
        <f t="shared" si="60"/>
        <v>123430</v>
      </c>
      <c r="L128" s="82">
        <f t="shared" si="60"/>
        <v>131954</v>
      </c>
      <c r="M128" s="82">
        <f t="shared" si="60"/>
        <v>140498</v>
      </c>
      <c r="N128" s="82">
        <f t="shared" si="60"/>
        <v>149455</v>
      </c>
      <c r="O128" s="82">
        <f t="shared" si="60"/>
        <v>179376</v>
      </c>
      <c r="P128" s="83">
        <f>+O128</f>
        <v>179376</v>
      </c>
    </row>
    <row r="129" spans="1:16" ht="15" x14ac:dyDescent="0.25">
      <c r="A129" s="44"/>
      <c r="B129" s="42" t="s">
        <v>268</v>
      </c>
      <c r="C129" s="81">
        <f>+P129</f>
        <v>0</v>
      </c>
      <c r="D129" s="82">
        <f>+'INPUT FORM - Actual Expenditure'!C25</f>
        <v>0</v>
      </c>
      <c r="E129" s="82">
        <f>+'INPUT FORM - Actual Expenditure'!D25</f>
        <v>0</v>
      </c>
      <c r="F129" s="82">
        <f>+'INPUT FORM - Actual Expenditure'!E25</f>
        <v>0</v>
      </c>
      <c r="G129" s="82">
        <f>+'INPUT FORM - Actual Expenditure'!F25</f>
        <v>0</v>
      </c>
      <c r="H129" s="82">
        <f>+'INPUT FORM - Actual Expenditure'!G25</f>
        <v>0</v>
      </c>
      <c r="I129" s="82">
        <f>+'INPUT FORM - Actual Expenditure'!H25</f>
        <v>0</v>
      </c>
      <c r="J129" s="82">
        <f>+'INPUT FORM - Actual Expenditure'!I25</f>
        <v>0</v>
      </c>
      <c r="K129" s="82">
        <f>+'INPUT FORM - Actual Expenditure'!J25</f>
        <v>0</v>
      </c>
      <c r="L129" s="82">
        <f>+'INPUT FORM - Actual Expenditure'!K25</f>
        <v>0</v>
      </c>
      <c r="M129" s="82">
        <f>+'INPUT FORM - Actual Expenditure'!L25</f>
        <v>0</v>
      </c>
      <c r="N129" s="82">
        <f>+'INPUT FORM - Actual Expenditure'!M25</f>
        <v>0</v>
      </c>
      <c r="O129" s="82">
        <f>+'INPUT FORM - Actual Expenditure'!N25</f>
        <v>0</v>
      </c>
      <c r="P129" s="83">
        <f>SUM(D129:O129)</f>
        <v>0</v>
      </c>
    </row>
    <row r="130" spans="1:16" ht="15" x14ac:dyDescent="0.25">
      <c r="A130" s="44"/>
      <c r="B130" s="42" t="s">
        <v>269</v>
      </c>
      <c r="C130" s="81">
        <f>+P130</f>
        <v>0</v>
      </c>
      <c r="D130" s="82">
        <f>+D129</f>
        <v>0</v>
      </c>
      <c r="E130" s="82">
        <f t="shared" ref="E130:O130" si="61">+E129+D130</f>
        <v>0</v>
      </c>
      <c r="F130" s="82">
        <f t="shared" si="61"/>
        <v>0</v>
      </c>
      <c r="G130" s="82">
        <f t="shared" si="61"/>
        <v>0</v>
      </c>
      <c r="H130" s="82">
        <f t="shared" si="61"/>
        <v>0</v>
      </c>
      <c r="I130" s="82">
        <f t="shared" si="61"/>
        <v>0</v>
      </c>
      <c r="J130" s="82">
        <f t="shared" si="61"/>
        <v>0</v>
      </c>
      <c r="K130" s="82">
        <f t="shared" si="61"/>
        <v>0</v>
      </c>
      <c r="L130" s="82">
        <f t="shared" si="61"/>
        <v>0</v>
      </c>
      <c r="M130" s="82">
        <f t="shared" si="61"/>
        <v>0</v>
      </c>
      <c r="N130" s="82">
        <f t="shared" si="61"/>
        <v>0</v>
      </c>
      <c r="O130" s="82">
        <f t="shared" si="61"/>
        <v>0</v>
      </c>
      <c r="P130" s="83">
        <f>+O130</f>
        <v>0</v>
      </c>
    </row>
    <row r="131" spans="1:16" ht="13.5" thickBot="1" x14ac:dyDescent="0.25">
      <c r="A131" s="45"/>
      <c r="B131" s="42" t="s">
        <v>270</v>
      </c>
      <c r="C131" s="84">
        <f t="shared" ref="C131:P131" si="62">+C128-C130</f>
        <v>179376</v>
      </c>
      <c r="D131" s="84">
        <f t="shared" si="62"/>
        <v>16405</v>
      </c>
      <c r="E131" s="84">
        <f t="shared" si="62"/>
        <v>65019</v>
      </c>
      <c r="F131" s="84">
        <f t="shared" si="62"/>
        <v>73629</v>
      </c>
      <c r="G131" s="84">
        <f t="shared" si="62"/>
        <v>82839</v>
      </c>
      <c r="H131" s="84">
        <f t="shared" si="62"/>
        <v>92937</v>
      </c>
      <c r="I131" s="84">
        <f t="shared" si="62"/>
        <v>101578</v>
      </c>
      <c r="J131" s="84">
        <f t="shared" si="62"/>
        <v>111106</v>
      </c>
      <c r="K131" s="84">
        <f t="shared" si="62"/>
        <v>123430</v>
      </c>
      <c r="L131" s="84">
        <f t="shared" si="62"/>
        <v>131954</v>
      </c>
      <c r="M131" s="84">
        <f t="shared" si="62"/>
        <v>140498</v>
      </c>
      <c r="N131" s="84">
        <f t="shared" si="62"/>
        <v>149455</v>
      </c>
      <c r="O131" s="84">
        <f t="shared" si="62"/>
        <v>179376</v>
      </c>
      <c r="P131" s="84">
        <f t="shared" si="62"/>
        <v>179376</v>
      </c>
    </row>
    <row r="132" spans="1:16" ht="13.5" thickBot="1" x14ac:dyDescent="0.25">
      <c r="A132" s="40"/>
    </row>
    <row r="133" spans="1:16" ht="15" x14ac:dyDescent="0.25">
      <c r="A133" s="43" t="str">
        <f>+'INPUT FORM - Budget-Expenditure'!A26</f>
        <v>Vliegveld</v>
      </c>
      <c r="B133" s="42" t="s">
        <v>266</v>
      </c>
      <c r="C133" s="81">
        <f>+P133</f>
        <v>55852</v>
      </c>
      <c r="D133" s="82">
        <f>+'INPUT FORM - Budget-Expenditure'!C26</f>
        <v>14496</v>
      </c>
      <c r="E133" s="82">
        <f>+'INPUT FORM - Budget-Expenditure'!D26</f>
        <v>8287</v>
      </c>
      <c r="F133" s="82">
        <f>+'INPUT FORM - Budget-Expenditure'!E26</f>
        <v>2628</v>
      </c>
      <c r="G133" s="82">
        <f>+'INPUT FORM - Budget-Expenditure'!F26</f>
        <v>3016</v>
      </c>
      <c r="H133" s="82">
        <f>+'INPUT FORM - Budget-Expenditure'!G26</f>
        <v>3100</v>
      </c>
      <c r="I133" s="82">
        <f>+'INPUT FORM - Budget-Expenditure'!H26</f>
        <v>3513</v>
      </c>
      <c r="J133" s="82">
        <f>+'INPUT FORM - Budget-Expenditure'!I26</f>
        <v>2308</v>
      </c>
      <c r="K133" s="82">
        <f>+'INPUT FORM - Budget-Expenditure'!J26</f>
        <v>2545</v>
      </c>
      <c r="L133" s="82">
        <f>+'INPUT FORM - Budget-Expenditure'!K26</f>
        <v>4387</v>
      </c>
      <c r="M133" s="82">
        <f>+'INPUT FORM - Budget-Expenditure'!L26</f>
        <v>2554</v>
      </c>
      <c r="N133" s="82">
        <f>+'INPUT FORM - Budget-Expenditure'!M26</f>
        <v>4992</v>
      </c>
      <c r="O133" s="82">
        <f>+'INPUT FORM - Budget-Expenditure'!N26</f>
        <v>4026</v>
      </c>
      <c r="P133" s="83">
        <f>SUM(D133:O133)</f>
        <v>55852</v>
      </c>
    </row>
    <row r="134" spans="1:16" ht="15" x14ac:dyDescent="0.25">
      <c r="A134" s="44"/>
      <c r="B134" s="42" t="s">
        <v>267</v>
      </c>
      <c r="C134" s="81">
        <f>+P134</f>
        <v>55852</v>
      </c>
      <c r="D134" s="82">
        <f>+D133</f>
        <v>14496</v>
      </c>
      <c r="E134" s="82">
        <f t="shared" ref="E134:O134" si="63">+E133+D134</f>
        <v>22783</v>
      </c>
      <c r="F134" s="82">
        <f t="shared" si="63"/>
        <v>25411</v>
      </c>
      <c r="G134" s="82">
        <f t="shared" si="63"/>
        <v>28427</v>
      </c>
      <c r="H134" s="82">
        <f t="shared" si="63"/>
        <v>31527</v>
      </c>
      <c r="I134" s="82">
        <f t="shared" si="63"/>
        <v>35040</v>
      </c>
      <c r="J134" s="82">
        <f t="shared" si="63"/>
        <v>37348</v>
      </c>
      <c r="K134" s="82">
        <f t="shared" si="63"/>
        <v>39893</v>
      </c>
      <c r="L134" s="82">
        <f t="shared" si="63"/>
        <v>44280</v>
      </c>
      <c r="M134" s="82">
        <f t="shared" si="63"/>
        <v>46834</v>
      </c>
      <c r="N134" s="82">
        <f t="shared" si="63"/>
        <v>51826</v>
      </c>
      <c r="O134" s="82">
        <f t="shared" si="63"/>
        <v>55852</v>
      </c>
      <c r="P134" s="83">
        <f>+O134</f>
        <v>55852</v>
      </c>
    </row>
    <row r="135" spans="1:16" ht="15" x14ac:dyDescent="0.25">
      <c r="A135" s="44"/>
      <c r="B135" s="42" t="s">
        <v>268</v>
      </c>
      <c r="C135" s="81">
        <f>+P135</f>
        <v>0</v>
      </c>
      <c r="D135" s="82">
        <f>+'INPUT FORM - Actual Expenditure'!C26</f>
        <v>0</v>
      </c>
      <c r="E135" s="82">
        <f>+'INPUT FORM - Actual Expenditure'!D26</f>
        <v>0</v>
      </c>
      <c r="F135" s="82">
        <f>+'INPUT FORM - Actual Expenditure'!E26</f>
        <v>0</v>
      </c>
      <c r="G135" s="82">
        <f>+'INPUT FORM - Actual Expenditure'!F26</f>
        <v>0</v>
      </c>
      <c r="H135" s="82">
        <f>+'INPUT FORM - Actual Expenditure'!G26</f>
        <v>0</v>
      </c>
      <c r="I135" s="82">
        <f>+'INPUT FORM - Actual Expenditure'!H26</f>
        <v>0</v>
      </c>
      <c r="J135" s="82">
        <f>+'INPUT FORM - Actual Expenditure'!I26</f>
        <v>0</v>
      </c>
      <c r="K135" s="82">
        <f>+'INPUT FORM - Actual Expenditure'!J26</f>
        <v>0</v>
      </c>
      <c r="L135" s="82">
        <f>+'INPUT FORM - Actual Expenditure'!K26</f>
        <v>0</v>
      </c>
      <c r="M135" s="82">
        <f>+'INPUT FORM - Actual Expenditure'!L26</f>
        <v>0</v>
      </c>
      <c r="N135" s="82">
        <f>+'INPUT FORM - Actual Expenditure'!M26</f>
        <v>0</v>
      </c>
      <c r="O135" s="82">
        <f>+'INPUT FORM - Actual Expenditure'!N26</f>
        <v>0</v>
      </c>
      <c r="P135" s="83">
        <f>SUM(D135:O135)</f>
        <v>0</v>
      </c>
    </row>
    <row r="136" spans="1:16" ht="15" x14ac:dyDescent="0.25">
      <c r="A136" s="44"/>
      <c r="B136" s="42" t="s">
        <v>269</v>
      </c>
      <c r="C136" s="81">
        <f>+P136</f>
        <v>0</v>
      </c>
      <c r="D136" s="82">
        <f>+D135</f>
        <v>0</v>
      </c>
      <c r="E136" s="82">
        <f t="shared" ref="E136:O136" si="64">+E135+D136</f>
        <v>0</v>
      </c>
      <c r="F136" s="82">
        <f t="shared" si="64"/>
        <v>0</v>
      </c>
      <c r="G136" s="82">
        <f t="shared" si="64"/>
        <v>0</v>
      </c>
      <c r="H136" s="82">
        <f t="shared" si="64"/>
        <v>0</v>
      </c>
      <c r="I136" s="82">
        <f t="shared" si="64"/>
        <v>0</v>
      </c>
      <c r="J136" s="82">
        <f t="shared" si="64"/>
        <v>0</v>
      </c>
      <c r="K136" s="82">
        <f t="shared" si="64"/>
        <v>0</v>
      </c>
      <c r="L136" s="82">
        <f t="shared" si="64"/>
        <v>0</v>
      </c>
      <c r="M136" s="82">
        <f t="shared" si="64"/>
        <v>0</v>
      </c>
      <c r="N136" s="82">
        <f t="shared" si="64"/>
        <v>0</v>
      </c>
      <c r="O136" s="82">
        <f t="shared" si="64"/>
        <v>0</v>
      </c>
      <c r="P136" s="83">
        <f>+O136</f>
        <v>0</v>
      </c>
    </row>
    <row r="137" spans="1:16" ht="13.5" thickBot="1" x14ac:dyDescent="0.25">
      <c r="A137" s="45"/>
      <c r="B137" s="42" t="s">
        <v>270</v>
      </c>
      <c r="C137" s="84">
        <f t="shared" ref="C137:P137" si="65">+C134-C136</f>
        <v>55852</v>
      </c>
      <c r="D137" s="84">
        <f t="shared" si="65"/>
        <v>14496</v>
      </c>
      <c r="E137" s="84">
        <f t="shared" si="65"/>
        <v>22783</v>
      </c>
      <c r="F137" s="84">
        <f t="shared" si="65"/>
        <v>25411</v>
      </c>
      <c r="G137" s="84">
        <f t="shared" si="65"/>
        <v>28427</v>
      </c>
      <c r="H137" s="84">
        <f t="shared" si="65"/>
        <v>31527</v>
      </c>
      <c r="I137" s="84">
        <f t="shared" si="65"/>
        <v>35040</v>
      </c>
      <c r="J137" s="84">
        <f t="shared" si="65"/>
        <v>37348</v>
      </c>
      <c r="K137" s="84">
        <f t="shared" si="65"/>
        <v>39893</v>
      </c>
      <c r="L137" s="84">
        <f t="shared" si="65"/>
        <v>44280</v>
      </c>
      <c r="M137" s="84">
        <f t="shared" si="65"/>
        <v>46834</v>
      </c>
      <c r="N137" s="84">
        <f t="shared" si="65"/>
        <v>51826</v>
      </c>
      <c r="O137" s="84">
        <f t="shared" si="65"/>
        <v>55852</v>
      </c>
      <c r="P137" s="84">
        <f t="shared" si="65"/>
        <v>55852</v>
      </c>
    </row>
    <row r="138" spans="1:16" ht="13.5" thickBot="1" x14ac:dyDescent="0.25">
      <c r="A138" s="235"/>
      <c r="B138" s="235"/>
      <c r="C138" s="236"/>
      <c r="D138" s="236"/>
      <c r="E138" s="236"/>
      <c r="F138" s="236"/>
      <c r="G138" s="236"/>
      <c r="H138" s="236"/>
      <c r="I138" s="236"/>
      <c r="J138" s="236"/>
      <c r="K138" s="236"/>
      <c r="L138" s="236"/>
      <c r="M138" s="236"/>
      <c r="N138" s="236"/>
      <c r="O138" s="236"/>
      <c r="P138" s="236"/>
    </row>
    <row r="139" spans="1:16" ht="15" x14ac:dyDescent="0.25">
      <c r="A139" s="43" t="str">
        <f>+'INPUT FORM - Budget-Expenditure'!A27</f>
        <v>Vullisverwydering</v>
      </c>
      <c r="B139" s="42" t="s">
        <v>266</v>
      </c>
      <c r="C139" s="81">
        <f>+P139</f>
        <v>3082570</v>
      </c>
      <c r="D139" s="82">
        <f>+'INPUT FORM - Budget-Expenditure'!C27</f>
        <v>34452</v>
      </c>
      <c r="E139" s="82">
        <f>+'INPUT FORM - Budget-Expenditure'!D27</f>
        <v>37521</v>
      </c>
      <c r="F139" s="82">
        <f>+'INPUT FORM - Budget-Expenditure'!E27</f>
        <v>23220</v>
      </c>
      <c r="G139" s="82">
        <f>+'INPUT FORM - Budget-Expenditure'!F27</f>
        <v>55158</v>
      </c>
      <c r="H139" s="82">
        <f>+'INPUT FORM - Budget-Expenditure'!G27</f>
        <v>28576</v>
      </c>
      <c r="I139" s="82">
        <f>+'INPUT FORM - Budget-Expenditure'!H27</f>
        <v>16811</v>
      </c>
      <c r="J139" s="82">
        <f>+'INPUT FORM - Budget-Expenditure'!I27</f>
        <v>32508</v>
      </c>
      <c r="K139" s="82">
        <f>+'INPUT FORM - Budget-Expenditure'!J27</f>
        <v>35237</v>
      </c>
      <c r="L139" s="82">
        <f>+'INPUT FORM - Budget-Expenditure'!K27</f>
        <v>164095</v>
      </c>
      <c r="M139" s="82">
        <f>+'INPUT FORM - Budget-Expenditure'!L27</f>
        <v>25887</v>
      </c>
      <c r="N139" s="82">
        <f>+'INPUT FORM - Budget-Expenditure'!M27</f>
        <v>27354</v>
      </c>
      <c r="O139" s="82">
        <f>+'INPUT FORM - Budget-Expenditure'!N27</f>
        <v>2601751</v>
      </c>
      <c r="P139" s="83">
        <f>SUM(D139:O139)</f>
        <v>3082570</v>
      </c>
    </row>
    <row r="140" spans="1:16" ht="15" x14ac:dyDescent="0.25">
      <c r="A140" s="44"/>
      <c r="B140" s="42" t="s">
        <v>267</v>
      </c>
      <c r="C140" s="81">
        <f>+P140</f>
        <v>3082570</v>
      </c>
      <c r="D140" s="82">
        <f>+D139</f>
        <v>34452</v>
      </c>
      <c r="E140" s="82">
        <f t="shared" ref="E140:O140" si="66">+E139+D140</f>
        <v>71973</v>
      </c>
      <c r="F140" s="82">
        <f t="shared" si="66"/>
        <v>95193</v>
      </c>
      <c r="G140" s="82">
        <f t="shared" si="66"/>
        <v>150351</v>
      </c>
      <c r="H140" s="82">
        <f t="shared" si="66"/>
        <v>178927</v>
      </c>
      <c r="I140" s="82">
        <f t="shared" si="66"/>
        <v>195738</v>
      </c>
      <c r="J140" s="82">
        <f t="shared" si="66"/>
        <v>228246</v>
      </c>
      <c r="K140" s="82">
        <f t="shared" si="66"/>
        <v>263483</v>
      </c>
      <c r="L140" s="82">
        <f t="shared" si="66"/>
        <v>427578</v>
      </c>
      <c r="M140" s="82">
        <f t="shared" si="66"/>
        <v>453465</v>
      </c>
      <c r="N140" s="82">
        <f t="shared" si="66"/>
        <v>480819</v>
      </c>
      <c r="O140" s="82">
        <f t="shared" si="66"/>
        <v>3082570</v>
      </c>
      <c r="P140" s="83">
        <f>+O140</f>
        <v>3082570</v>
      </c>
    </row>
    <row r="141" spans="1:16" ht="15" x14ac:dyDescent="0.25">
      <c r="A141" s="44"/>
      <c r="B141" s="42" t="s">
        <v>268</v>
      </c>
      <c r="C141" s="81">
        <f>+P141</f>
        <v>0</v>
      </c>
      <c r="D141" s="82">
        <f>+'INPUT FORM - Actual Expenditure'!C27</f>
        <v>0</v>
      </c>
      <c r="E141" s="82">
        <f>+'INPUT FORM - Actual Expenditure'!D27</f>
        <v>0</v>
      </c>
      <c r="F141" s="82">
        <f>+'INPUT FORM - Actual Expenditure'!E27</f>
        <v>0</v>
      </c>
      <c r="G141" s="82">
        <f>+'INPUT FORM - Actual Expenditure'!F27</f>
        <v>0</v>
      </c>
      <c r="H141" s="82">
        <f>+'INPUT FORM - Actual Expenditure'!G27</f>
        <v>0</v>
      </c>
      <c r="I141" s="82">
        <f>+'INPUT FORM - Actual Expenditure'!H27</f>
        <v>0</v>
      </c>
      <c r="J141" s="82">
        <f>+'INPUT FORM - Actual Expenditure'!I27</f>
        <v>0</v>
      </c>
      <c r="K141" s="82">
        <f>+'INPUT FORM - Actual Expenditure'!J27</f>
        <v>0</v>
      </c>
      <c r="L141" s="82">
        <f>+'INPUT FORM - Actual Expenditure'!K27</f>
        <v>0</v>
      </c>
      <c r="M141" s="82">
        <f>+'INPUT FORM - Actual Expenditure'!L27</f>
        <v>0</v>
      </c>
      <c r="N141" s="82">
        <f>+'INPUT FORM - Actual Expenditure'!M27</f>
        <v>0</v>
      </c>
      <c r="O141" s="82">
        <f>+'INPUT FORM - Actual Expenditure'!N27</f>
        <v>0</v>
      </c>
      <c r="P141" s="83">
        <f>SUM(D141:O141)</f>
        <v>0</v>
      </c>
    </row>
    <row r="142" spans="1:16" ht="15" x14ac:dyDescent="0.25">
      <c r="A142" s="44"/>
      <c r="B142" s="42" t="s">
        <v>269</v>
      </c>
      <c r="C142" s="81">
        <f>+P142</f>
        <v>0</v>
      </c>
      <c r="D142" s="82">
        <f>+D141</f>
        <v>0</v>
      </c>
      <c r="E142" s="82">
        <f t="shared" ref="E142:O142" si="67">+E141+D142</f>
        <v>0</v>
      </c>
      <c r="F142" s="82">
        <f t="shared" si="67"/>
        <v>0</v>
      </c>
      <c r="G142" s="82">
        <f t="shared" si="67"/>
        <v>0</v>
      </c>
      <c r="H142" s="82">
        <f t="shared" si="67"/>
        <v>0</v>
      </c>
      <c r="I142" s="82">
        <f t="shared" si="67"/>
        <v>0</v>
      </c>
      <c r="J142" s="82">
        <f t="shared" si="67"/>
        <v>0</v>
      </c>
      <c r="K142" s="82">
        <f t="shared" si="67"/>
        <v>0</v>
      </c>
      <c r="L142" s="82">
        <f t="shared" si="67"/>
        <v>0</v>
      </c>
      <c r="M142" s="82">
        <f t="shared" si="67"/>
        <v>0</v>
      </c>
      <c r="N142" s="82">
        <f t="shared" si="67"/>
        <v>0</v>
      </c>
      <c r="O142" s="82">
        <f t="shared" si="67"/>
        <v>0</v>
      </c>
      <c r="P142" s="83">
        <f>+O142</f>
        <v>0</v>
      </c>
    </row>
    <row r="143" spans="1:16" ht="13.5" thickBot="1" x14ac:dyDescent="0.25">
      <c r="A143" s="45"/>
      <c r="B143" s="42" t="s">
        <v>270</v>
      </c>
      <c r="C143" s="84">
        <f t="shared" ref="C143:P143" si="68">+C140-C142</f>
        <v>3082570</v>
      </c>
      <c r="D143" s="84">
        <f t="shared" si="68"/>
        <v>34452</v>
      </c>
      <c r="E143" s="84">
        <f t="shared" si="68"/>
        <v>71973</v>
      </c>
      <c r="F143" s="84">
        <f t="shared" si="68"/>
        <v>95193</v>
      </c>
      <c r="G143" s="84">
        <f t="shared" si="68"/>
        <v>150351</v>
      </c>
      <c r="H143" s="84">
        <f t="shared" si="68"/>
        <v>178927</v>
      </c>
      <c r="I143" s="84">
        <f t="shared" si="68"/>
        <v>195738</v>
      </c>
      <c r="J143" s="84">
        <f t="shared" si="68"/>
        <v>228246</v>
      </c>
      <c r="K143" s="84">
        <f t="shared" si="68"/>
        <v>263483</v>
      </c>
      <c r="L143" s="84">
        <f t="shared" si="68"/>
        <v>427578</v>
      </c>
      <c r="M143" s="84">
        <f t="shared" si="68"/>
        <v>453465</v>
      </c>
      <c r="N143" s="84">
        <f t="shared" si="68"/>
        <v>480819</v>
      </c>
      <c r="O143" s="84">
        <f t="shared" si="68"/>
        <v>3082570</v>
      </c>
      <c r="P143" s="84">
        <f t="shared" si="68"/>
        <v>3082570</v>
      </c>
    </row>
    <row r="144" spans="1:16" x14ac:dyDescent="0.2">
      <c r="A144" s="233"/>
      <c r="B144" s="233"/>
      <c r="C144" s="234"/>
      <c r="D144" s="234"/>
      <c r="E144" s="234"/>
      <c r="F144" s="234"/>
      <c r="G144" s="234"/>
      <c r="H144" s="234"/>
      <c r="I144" s="234"/>
      <c r="J144" s="234"/>
      <c r="K144" s="234"/>
      <c r="L144" s="234"/>
      <c r="M144" s="234"/>
      <c r="N144" s="234"/>
      <c r="O144" s="234"/>
      <c r="P144" s="234"/>
    </row>
    <row r="145" spans="1:16" ht="13.5" thickBot="1" x14ac:dyDescent="0.25">
      <c r="A145" s="40"/>
    </row>
    <row r="146" spans="1:16" ht="15" x14ac:dyDescent="0.25">
      <c r="A146" s="43" t="str">
        <f>+'INPUT FORM - Budget-Expenditure'!A28</f>
        <v>Sanitasie en Reiniging</v>
      </c>
      <c r="B146" s="42" t="s">
        <v>266</v>
      </c>
      <c r="C146" s="81">
        <f>+P146</f>
        <v>2805582</v>
      </c>
      <c r="D146" s="82">
        <f>+'INPUT FORM - Budget-Expenditure'!C28</f>
        <v>185159</v>
      </c>
      <c r="E146" s="82">
        <f>+'INPUT FORM - Budget-Expenditure'!D28</f>
        <v>339597</v>
      </c>
      <c r="F146" s="82">
        <f>+'INPUT FORM - Budget-Expenditure'!E28</f>
        <v>219067</v>
      </c>
      <c r="G146" s="82">
        <f>+'INPUT FORM - Budget-Expenditure'!F28</f>
        <v>236763</v>
      </c>
      <c r="H146" s="82">
        <f>+'INPUT FORM - Budget-Expenditure'!G28</f>
        <v>229229</v>
      </c>
      <c r="I146" s="82">
        <f>+'INPUT FORM - Budget-Expenditure'!H28</f>
        <v>228092</v>
      </c>
      <c r="J146" s="82">
        <f>+'INPUT FORM - Budget-Expenditure'!I28</f>
        <v>316790</v>
      </c>
      <c r="K146" s="82">
        <f>+'INPUT FORM - Budget-Expenditure'!J28</f>
        <v>265796</v>
      </c>
      <c r="L146" s="82">
        <f>+'INPUT FORM - Budget-Expenditure'!K28</f>
        <v>241042</v>
      </c>
      <c r="M146" s="82">
        <f>+'INPUT FORM - Budget-Expenditure'!L28</f>
        <v>231710</v>
      </c>
      <c r="N146" s="82">
        <f>+'INPUT FORM - Budget-Expenditure'!M28</f>
        <v>244110</v>
      </c>
      <c r="O146" s="82">
        <f>+'INPUT FORM - Budget-Expenditure'!N28</f>
        <v>68227</v>
      </c>
      <c r="P146" s="83">
        <f>SUM(D146:O146)</f>
        <v>2805582</v>
      </c>
    </row>
    <row r="147" spans="1:16" ht="15" x14ac:dyDescent="0.25">
      <c r="A147" s="44"/>
      <c r="B147" s="42" t="s">
        <v>267</v>
      </c>
      <c r="C147" s="81">
        <f>+P147</f>
        <v>2805582</v>
      </c>
      <c r="D147" s="82">
        <f>+D146</f>
        <v>185159</v>
      </c>
      <c r="E147" s="82">
        <f t="shared" ref="E147:O147" si="69">+E146+D147</f>
        <v>524756</v>
      </c>
      <c r="F147" s="82">
        <f t="shared" si="69"/>
        <v>743823</v>
      </c>
      <c r="G147" s="82">
        <f t="shared" si="69"/>
        <v>980586</v>
      </c>
      <c r="H147" s="82">
        <f t="shared" si="69"/>
        <v>1209815</v>
      </c>
      <c r="I147" s="82">
        <f t="shared" si="69"/>
        <v>1437907</v>
      </c>
      <c r="J147" s="82">
        <f t="shared" si="69"/>
        <v>1754697</v>
      </c>
      <c r="K147" s="82">
        <f t="shared" si="69"/>
        <v>2020493</v>
      </c>
      <c r="L147" s="82">
        <f t="shared" si="69"/>
        <v>2261535</v>
      </c>
      <c r="M147" s="82">
        <f t="shared" si="69"/>
        <v>2493245</v>
      </c>
      <c r="N147" s="82">
        <f t="shared" si="69"/>
        <v>2737355</v>
      </c>
      <c r="O147" s="82">
        <f t="shared" si="69"/>
        <v>2805582</v>
      </c>
      <c r="P147" s="83">
        <f>+O147</f>
        <v>2805582</v>
      </c>
    </row>
    <row r="148" spans="1:16" ht="15" x14ac:dyDescent="0.25">
      <c r="A148" s="44"/>
      <c r="B148" s="42" t="s">
        <v>268</v>
      </c>
      <c r="C148" s="81">
        <f>+P148</f>
        <v>0</v>
      </c>
      <c r="D148" s="82">
        <f>+'INPUT FORM - Actual Expenditure'!C28</f>
        <v>0</v>
      </c>
      <c r="E148" s="82">
        <f>+'INPUT FORM - Actual Expenditure'!D28</f>
        <v>0</v>
      </c>
      <c r="F148" s="82">
        <f>+'INPUT FORM - Actual Expenditure'!E28</f>
        <v>0</v>
      </c>
      <c r="G148" s="82">
        <f>+'INPUT FORM - Actual Expenditure'!F28</f>
        <v>0</v>
      </c>
      <c r="H148" s="82">
        <f>+'INPUT FORM - Actual Expenditure'!G28</f>
        <v>0</v>
      </c>
      <c r="I148" s="82">
        <f>+'INPUT FORM - Actual Expenditure'!H28</f>
        <v>0</v>
      </c>
      <c r="J148" s="82">
        <f>+'INPUT FORM - Actual Expenditure'!I28</f>
        <v>0</v>
      </c>
      <c r="K148" s="82">
        <f>+'INPUT FORM - Actual Expenditure'!J28</f>
        <v>0</v>
      </c>
      <c r="L148" s="82">
        <f>+'INPUT FORM - Actual Expenditure'!K28</f>
        <v>0</v>
      </c>
      <c r="M148" s="82">
        <f>+'INPUT FORM - Actual Expenditure'!L28</f>
        <v>0</v>
      </c>
      <c r="N148" s="82">
        <f>+'INPUT FORM - Actual Expenditure'!M28</f>
        <v>0</v>
      </c>
      <c r="O148" s="82">
        <f>+'INPUT FORM - Actual Expenditure'!N28</f>
        <v>0</v>
      </c>
      <c r="P148" s="83">
        <f>SUM(D148:O148)</f>
        <v>0</v>
      </c>
    </row>
    <row r="149" spans="1:16" ht="15" x14ac:dyDescent="0.25">
      <c r="A149" s="44"/>
      <c r="B149" s="42" t="s">
        <v>269</v>
      </c>
      <c r="C149" s="81">
        <f>+P149</f>
        <v>0</v>
      </c>
      <c r="D149" s="82">
        <f>+D148</f>
        <v>0</v>
      </c>
      <c r="E149" s="82">
        <f t="shared" ref="E149:O149" si="70">+E148+D149</f>
        <v>0</v>
      </c>
      <c r="F149" s="82">
        <f t="shared" si="70"/>
        <v>0</v>
      </c>
      <c r="G149" s="82">
        <f t="shared" si="70"/>
        <v>0</v>
      </c>
      <c r="H149" s="82">
        <f t="shared" si="70"/>
        <v>0</v>
      </c>
      <c r="I149" s="82">
        <f t="shared" si="70"/>
        <v>0</v>
      </c>
      <c r="J149" s="82">
        <f t="shared" si="70"/>
        <v>0</v>
      </c>
      <c r="K149" s="82">
        <f t="shared" si="70"/>
        <v>0</v>
      </c>
      <c r="L149" s="82">
        <f t="shared" si="70"/>
        <v>0</v>
      </c>
      <c r="M149" s="82">
        <f t="shared" si="70"/>
        <v>0</v>
      </c>
      <c r="N149" s="82">
        <f t="shared" si="70"/>
        <v>0</v>
      </c>
      <c r="O149" s="82">
        <f t="shared" si="70"/>
        <v>0</v>
      </c>
      <c r="P149" s="83">
        <f>+O149</f>
        <v>0</v>
      </c>
    </row>
    <row r="150" spans="1:16" ht="13.5" thickBot="1" x14ac:dyDescent="0.25">
      <c r="A150" s="45"/>
      <c r="B150" s="42" t="s">
        <v>270</v>
      </c>
      <c r="C150" s="84">
        <f t="shared" ref="C150:P150" si="71">+C147-C149</f>
        <v>2805582</v>
      </c>
      <c r="D150" s="84">
        <f t="shared" si="71"/>
        <v>185159</v>
      </c>
      <c r="E150" s="84">
        <f t="shared" si="71"/>
        <v>524756</v>
      </c>
      <c r="F150" s="84">
        <f t="shared" si="71"/>
        <v>743823</v>
      </c>
      <c r="G150" s="84">
        <f t="shared" si="71"/>
        <v>980586</v>
      </c>
      <c r="H150" s="84">
        <f t="shared" si="71"/>
        <v>1209815</v>
      </c>
      <c r="I150" s="84">
        <f t="shared" si="71"/>
        <v>1437907</v>
      </c>
      <c r="J150" s="84">
        <f t="shared" si="71"/>
        <v>1754697</v>
      </c>
      <c r="K150" s="84">
        <f t="shared" si="71"/>
        <v>2020493</v>
      </c>
      <c r="L150" s="84">
        <f t="shared" si="71"/>
        <v>2261535</v>
      </c>
      <c r="M150" s="84">
        <f t="shared" si="71"/>
        <v>2493245</v>
      </c>
      <c r="N150" s="84">
        <f t="shared" si="71"/>
        <v>2737355</v>
      </c>
      <c r="O150" s="84">
        <f t="shared" si="71"/>
        <v>2805582</v>
      </c>
      <c r="P150" s="84">
        <f t="shared" si="71"/>
        <v>2805582</v>
      </c>
    </row>
    <row r="151" spans="1:16" x14ac:dyDescent="0.2">
      <c r="A151" s="40"/>
    </row>
    <row r="152" spans="1:16" ht="13.5" thickBot="1" x14ac:dyDescent="0.25">
      <c r="A152" s="40"/>
    </row>
    <row r="153" spans="1:16" ht="15" x14ac:dyDescent="0.25">
      <c r="A153" s="43" t="str">
        <f>+'INPUT FORM - Budget-Expenditure'!A29</f>
        <v>Verplegingsdienste</v>
      </c>
      <c r="B153" s="42" t="s">
        <v>266</v>
      </c>
      <c r="C153" s="81">
        <f>+P153</f>
        <v>57255</v>
      </c>
      <c r="D153" s="82">
        <f>+'INPUT FORM - Budget-Expenditure'!C29</f>
        <v>25504</v>
      </c>
      <c r="E153" s="82">
        <f>+'INPUT FORM - Budget-Expenditure'!D29</f>
        <v>4068</v>
      </c>
      <c r="F153" s="82">
        <f>+'INPUT FORM - Budget-Expenditure'!E29</f>
        <v>0</v>
      </c>
      <c r="G153" s="82">
        <f>+'INPUT FORM - Budget-Expenditure'!F29</f>
        <v>0</v>
      </c>
      <c r="H153" s="82">
        <f>+'INPUT FORM - Budget-Expenditure'!G29</f>
        <v>0</v>
      </c>
      <c r="I153" s="82">
        <f>+'INPUT FORM - Budget-Expenditure'!H29</f>
        <v>980</v>
      </c>
      <c r="J153" s="82">
        <f>+'INPUT FORM - Budget-Expenditure'!I29</f>
        <v>17379</v>
      </c>
      <c r="K153" s="82">
        <f>+'INPUT FORM - Budget-Expenditure'!J29</f>
        <v>0</v>
      </c>
      <c r="L153" s="82">
        <f>+'INPUT FORM - Budget-Expenditure'!K29</f>
        <v>0</v>
      </c>
      <c r="M153" s="82">
        <f>+'INPUT FORM - Budget-Expenditure'!L29</f>
        <v>0</v>
      </c>
      <c r="N153" s="82">
        <f>+'INPUT FORM - Budget-Expenditure'!M29</f>
        <v>0</v>
      </c>
      <c r="O153" s="82">
        <f>+'INPUT FORM - Budget-Expenditure'!N29</f>
        <v>9324</v>
      </c>
      <c r="P153" s="83">
        <f>SUM(D153:O153)</f>
        <v>57255</v>
      </c>
    </row>
    <row r="154" spans="1:16" ht="15" x14ac:dyDescent="0.25">
      <c r="A154" s="44"/>
      <c r="B154" s="42" t="s">
        <v>267</v>
      </c>
      <c r="C154" s="81">
        <f>+P154</f>
        <v>57255</v>
      </c>
      <c r="D154" s="82">
        <f>+D153</f>
        <v>25504</v>
      </c>
      <c r="E154" s="82">
        <f t="shared" ref="E154:O154" si="72">+E153+D154</f>
        <v>29572</v>
      </c>
      <c r="F154" s="82">
        <f t="shared" si="72"/>
        <v>29572</v>
      </c>
      <c r="G154" s="82">
        <f t="shared" si="72"/>
        <v>29572</v>
      </c>
      <c r="H154" s="82">
        <f t="shared" si="72"/>
        <v>29572</v>
      </c>
      <c r="I154" s="82">
        <f t="shared" si="72"/>
        <v>30552</v>
      </c>
      <c r="J154" s="82">
        <f t="shared" si="72"/>
        <v>47931</v>
      </c>
      <c r="K154" s="82">
        <f t="shared" si="72"/>
        <v>47931</v>
      </c>
      <c r="L154" s="82">
        <f t="shared" si="72"/>
        <v>47931</v>
      </c>
      <c r="M154" s="82">
        <f t="shared" si="72"/>
        <v>47931</v>
      </c>
      <c r="N154" s="82">
        <f t="shared" si="72"/>
        <v>47931</v>
      </c>
      <c r="O154" s="82">
        <f t="shared" si="72"/>
        <v>57255</v>
      </c>
      <c r="P154" s="83">
        <f>+O154</f>
        <v>57255</v>
      </c>
    </row>
    <row r="155" spans="1:16" ht="15" x14ac:dyDescent="0.25">
      <c r="A155" s="44"/>
      <c r="B155" s="42" t="s">
        <v>268</v>
      </c>
      <c r="C155" s="81">
        <f>+P155</f>
        <v>0</v>
      </c>
      <c r="D155" s="82">
        <f>+'INPUT FORM - Actual Expenditure'!C29</f>
        <v>0</v>
      </c>
      <c r="E155" s="82">
        <f>+'INPUT FORM - Actual Expenditure'!D29</f>
        <v>0</v>
      </c>
      <c r="F155" s="82">
        <f>+'INPUT FORM - Actual Expenditure'!E29</f>
        <v>0</v>
      </c>
      <c r="G155" s="82">
        <f>+'INPUT FORM - Actual Expenditure'!F29</f>
        <v>0</v>
      </c>
      <c r="H155" s="82">
        <f>+'INPUT FORM - Actual Expenditure'!G29</f>
        <v>0</v>
      </c>
      <c r="I155" s="82">
        <f>+'INPUT FORM - Actual Expenditure'!H29</f>
        <v>0</v>
      </c>
      <c r="J155" s="82">
        <f>+'INPUT FORM - Actual Expenditure'!I29</f>
        <v>0</v>
      </c>
      <c r="K155" s="82">
        <f>+'INPUT FORM - Actual Expenditure'!J29</f>
        <v>0</v>
      </c>
      <c r="L155" s="82">
        <f>+'INPUT FORM - Actual Expenditure'!K29</f>
        <v>0</v>
      </c>
      <c r="M155" s="82">
        <f>+'INPUT FORM - Actual Expenditure'!L29</f>
        <v>0</v>
      </c>
      <c r="N155" s="82">
        <f>+'INPUT FORM - Actual Expenditure'!M29</f>
        <v>0</v>
      </c>
      <c r="O155" s="82">
        <f>+'INPUT FORM - Actual Expenditure'!N29</f>
        <v>0</v>
      </c>
      <c r="P155" s="83">
        <f>SUM(D155:O155)</f>
        <v>0</v>
      </c>
    </row>
    <row r="156" spans="1:16" ht="15" x14ac:dyDescent="0.25">
      <c r="A156" s="44"/>
      <c r="B156" s="42" t="s">
        <v>269</v>
      </c>
      <c r="C156" s="81">
        <f>+P156</f>
        <v>0</v>
      </c>
      <c r="D156" s="82">
        <f>+D155</f>
        <v>0</v>
      </c>
      <c r="E156" s="82">
        <f t="shared" ref="E156:O156" si="73">+E155+D156</f>
        <v>0</v>
      </c>
      <c r="F156" s="82">
        <f t="shared" si="73"/>
        <v>0</v>
      </c>
      <c r="G156" s="82">
        <f t="shared" si="73"/>
        <v>0</v>
      </c>
      <c r="H156" s="82">
        <f t="shared" si="73"/>
        <v>0</v>
      </c>
      <c r="I156" s="82">
        <f t="shared" si="73"/>
        <v>0</v>
      </c>
      <c r="J156" s="82">
        <f t="shared" si="73"/>
        <v>0</v>
      </c>
      <c r="K156" s="82">
        <f t="shared" si="73"/>
        <v>0</v>
      </c>
      <c r="L156" s="82">
        <f t="shared" si="73"/>
        <v>0</v>
      </c>
      <c r="M156" s="82">
        <f t="shared" si="73"/>
        <v>0</v>
      </c>
      <c r="N156" s="82">
        <f t="shared" si="73"/>
        <v>0</v>
      </c>
      <c r="O156" s="82">
        <f t="shared" si="73"/>
        <v>0</v>
      </c>
      <c r="P156" s="83">
        <f>+O156</f>
        <v>0</v>
      </c>
    </row>
    <row r="157" spans="1:16" ht="13.5" thickBot="1" x14ac:dyDescent="0.25">
      <c r="A157" s="45"/>
      <c r="B157" s="42" t="s">
        <v>270</v>
      </c>
      <c r="C157" s="84">
        <f t="shared" ref="C157:P157" si="74">+C154-C156</f>
        <v>57255</v>
      </c>
      <c r="D157" s="84">
        <f t="shared" si="74"/>
        <v>25504</v>
      </c>
      <c r="E157" s="84">
        <f t="shared" si="74"/>
        <v>29572</v>
      </c>
      <c r="F157" s="84">
        <f t="shared" si="74"/>
        <v>29572</v>
      </c>
      <c r="G157" s="84">
        <f t="shared" si="74"/>
        <v>29572</v>
      </c>
      <c r="H157" s="84">
        <f t="shared" si="74"/>
        <v>29572</v>
      </c>
      <c r="I157" s="84">
        <f t="shared" si="74"/>
        <v>30552</v>
      </c>
      <c r="J157" s="84">
        <f t="shared" si="74"/>
        <v>47931</v>
      </c>
      <c r="K157" s="84">
        <f t="shared" si="74"/>
        <v>47931</v>
      </c>
      <c r="L157" s="84">
        <f t="shared" si="74"/>
        <v>47931</v>
      </c>
      <c r="M157" s="84">
        <f t="shared" si="74"/>
        <v>47931</v>
      </c>
      <c r="N157" s="84">
        <f t="shared" si="74"/>
        <v>47931</v>
      </c>
      <c r="O157" s="84">
        <f t="shared" si="74"/>
        <v>57255</v>
      </c>
      <c r="P157" s="84">
        <f t="shared" si="74"/>
        <v>57255</v>
      </c>
    </row>
    <row r="158" spans="1:16" ht="13.5" thickBot="1" x14ac:dyDescent="0.25">
      <c r="A158" s="40"/>
    </row>
    <row r="159" spans="1:16" ht="15" x14ac:dyDescent="0.25">
      <c r="A159" s="43" t="str">
        <f>+'INPUT FORM - Budget-Expenditure'!A30</f>
        <v>Woonwapark</v>
      </c>
      <c r="B159" s="42" t="s">
        <v>266</v>
      </c>
      <c r="C159" s="81">
        <f>+P159</f>
        <v>23321</v>
      </c>
      <c r="D159" s="82">
        <f>+'INPUT FORM - Budget-Expenditure'!C30</f>
        <v>2798</v>
      </c>
      <c r="E159" s="82">
        <f>+'INPUT FORM - Budget-Expenditure'!D30</f>
        <v>0</v>
      </c>
      <c r="F159" s="82">
        <f>+'INPUT FORM - Budget-Expenditure'!E30</f>
        <v>2082</v>
      </c>
      <c r="G159" s="82">
        <f>+'INPUT FORM - Budget-Expenditure'!F30</f>
        <v>107</v>
      </c>
      <c r="H159" s="82">
        <f>+'INPUT FORM - Budget-Expenditure'!G30</f>
        <v>0</v>
      </c>
      <c r="I159" s="82">
        <f>+'INPUT FORM - Budget-Expenditure'!H30</f>
        <v>0</v>
      </c>
      <c r="J159" s="82">
        <f>+'INPUT FORM - Budget-Expenditure'!I30</f>
        <v>73</v>
      </c>
      <c r="K159" s="82">
        <f>+'INPUT FORM - Budget-Expenditure'!J30</f>
        <v>307</v>
      </c>
      <c r="L159" s="82">
        <f>+'INPUT FORM - Budget-Expenditure'!K30</f>
        <v>0</v>
      </c>
      <c r="M159" s="82">
        <f>+'INPUT FORM - Budget-Expenditure'!L30</f>
        <v>0</v>
      </c>
      <c r="N159" s="82">
        <f>+'INPUT FORM - Budget-Expenditure'!M30</f>
        <v>0</v>
      </c>
      <c r="O159" s="82">
        <f>+'INPUT FORM - Budget-Expenditure'!N30</f>
        <v>17954</v>
      </c>
      <c r="P159" s="83">
        <f>SUM(D159:O159)</f>
        <v>23321</v>
      </c>
    </row>
    <row r="160" spans="1:16" ht="15" x14ac:dyDescent="0.25">
      <c r="A160" s="44"/>
      <c r="B160" s="42" t="s">
        <v>267</v>
      </c>
      <c r="C160" s="81">
        <f>+P160</f>
        <v>23321</v>
      </c>
      <c r="D160" s="82">
        <f>+D159</f>
        <v>2798</v>
      </c>
      <c r="E160" s="82">
        <f t="shared" ref="E160:O160" si="75">+E159+D160</f>
        <v>2798</v>
      </c>
      <c r="F160" s="82">
        <f t="shared" si="75"/>
        <v>4880</v>
      </c>
      <c r="G160" s="82">
        <f t="shared" si="75"/>
        <v>4987</v>
      </c>
      <c r="H160" s="82">
        <f t="shared" si="75"/>
        <v>4987</v>
      </c>
      <c r="I160" s="82">
        <f t="shared" si="75"/>
        <v>4987</v>
      </c>
      <c r="J160" s="82">
        <f t="shared" si="75"/>
        <v>5060</v>
      </c>
      <c r="K160" s="82">
        <f t="shared" si="75"/>
        <v>5367</v>
      </c>
      <c r="L160" s="82">
        <f t="shared" si="75"/>
        <v>5367</v>
      </c>
      <c r="M160" s="82">
        <f t="shared" si="75"/>
        <v>5367</v>
      </c>
      <c r="N160" s="82">
        <f t="shared" si="75"/>
        <v>5367</v>
      </c>
      <c r="O160" s="82">
        <f t="shared" si="75"/>
        <v>23321</v>
      </c>
      <c r="P160" s="83">
        <f>+O160</f>
        <v>23321</v>
      </c>
    </row>
    <row r="161" spans="1:16" ht="15" x14ac:dyDescent="0.25">
      <c r="A161" s="44"/>
      <c r="B161" s="42" t="s">
        <v>268</v>
      </c>
      <c r="C161" s="81">
        <f>+P161</f>
        <v>0</v>
      </c>
      <c r="D161" s="82">
        <f>+'INPUT FORM - Actual Expenditure'!C30</f>
        <v>0</v>
      </c>
      <c r="E161" s="82">
        <f>+'INPUT FORM - Actual Expenditure'!D30</f>
        <v>0</v>
      </c>
      <c r="F161" s="82">
        <f>+'INPUT FORM - Actual Expenditure'!E30</f>
        <v>0</v>
      </c>
      <c r="G161" s="82">
        <f>+'INPUT FORM - Actual Expenditure'!F30</f>
        <v>0</v>
      </c>
      <c r="H161" s="82">
        <f>+'INPUT FORM - Actual Expenditure'!G30</f>
        <v>0</v>
      </c>
      <c r="I161" s="82">
        <f>+'INPUT FORM - Actual Expenditure'!H30</f>
        <v>0</v>
      </c>
      <c r="J161" s="82">
        <f>+'INPUT FORM - Actual Expenditure'!I30</f>
        <v>0</v>
      </c>
      <c r="K161" s="82">
        <f>+'INPUT FORM - Actual Expenditure'!J30</f>
        <v>0</v>
      </c>
      <c r="L161" s="82">
        <f>+'INPUT FORM - Actual Expenditure'!K30</f>
        <v>0</v>
      </c>
      <c r="M161" s="82">
        <f>+'INPUT FORM - Actual Expenditure'!L30</f>
        <v>0</v>
      </c>
      <c r="N161" s="82">
        <f>+'INPUT FORM - Actual Expenditure'!M30</f>
        <v>0</v>
      </c>
      <c r="O161" s="82">
        <f>+'INPUT FORM - Actual Expenditure'!N30</f>
        <v>0</v>
      </c>
      <c r="P161" s="83">
        <f>SUM(D161:O161)</f>
        <v>0</v>
      </c>
    </row>
    <row r="162" spans="1:16" ht="15" x14ac:dyDescent="0.25">
      <c r="A162" s="44"/>
      <c r="B162" s="42" t="s">
        <v>269</v>
      </c>
      <c r="C162" s="81">
        <f>+P162</f>
        <v>0</v>
      </c>
      <c r="D162" s="82">
        <f>+D161</f>
        <v>0</v>
      </c>
      <c r="E162" s="82">
        <f t="shared" ref="E162:O162" si="76">+E161+D162</f>
        <v>0</v>
      </c>
      <c r="F162" s="82">
        <f t="shared" si="76"/>
        <v>0</v>
      </c>
      <c r="G162" s="82">
        <f t="shared" si="76"/>
        <v>0</v>
      </c>
      <c r="H162" s="82">
        <f t="shared" si="76"/>
        <v>0</v>
      </c>
      <c r="I162" s="82">
        <f t="shared" si="76"/>
        <v>0</v>
      </c>
      <c r="J162" s="82">
        <f t="shared" si="76"/>
        <v>0</v>
      </c>
      <c r="K162" s="82">
        <f t="shared" si="76"/>
        <v>0</v>
      </c>
      <c r="L162" s="82">
        <f t="shared" si="76"/>
        <v>0</v>
      </c>
      <c r="M162" s="82">
        <f t="shared" si="76"/>
        <v>0</v>
      </c>
      <c r="N162" s="82">
        <f t="shared" si="76"/>
        <v>0</v>
      </c>
      <c r="O162" s="82">
        <f t="shared" si="76"/>
        <v>0</v>
      </c>
      <c r="P162" s="83">
        <f>+O162</f>
        <v>0</v>
      </c>
    </row>
    <row r="163" spans="1:16" ht="13.5" thickBot="1" x14ac:dyDescent="0.25">
      <c r="A163" s="45"/>
      <c r="B163" s="42" t="s">
        <v>270</v>
      </c>
      <c r="C163" s="84">
        <f t="shared" ref="C163:P163" si="77">+C160-C162</f>
        <v>23321</v>
      </c>
      <c r="D163" s="84">
        <f t="shared" si="77"/>
        <v>2798</v>
      </c>
      <c r="E163" s="84">
        <f t="shared" si="77"/>
        <v>2798</v>
      </c>
      <c r="F163" s="84">
        <f t="shared" si="77"/>
        <v>4880</v>
      </c>
      <c r="G163" s="84">
        <f t="shared" si="77"/>
        <v>4987</v>
      </c>
      <c r="H163" s="84">
        <f t="shared" si="77"/>
        <v>4987</v>
      </c>
      <c r="I163" s="84">
        <f t="shared" si="77"/>
        <v>4987</v>
      </c>
      <c r="J163" s="84">
        <f t="shared" si="77"/>
        <v>5060</v>
      </c>
      <c r="K163" s="84">
        <f t="shared" si="77"/>
        <v>5367</v>
      </c>
      <c r="L163" s="84">
        <f t="shared" si="77"/>
        <v>5367</v>
      </c>
      <c r="M163" s="84">
        <f t="shared" si="77"/>
        <v>5367</v>
      </c>
      <c r="N163" s="84">
        <f t="shared" si="77"/>
        <v>5367</v>
      </c>
      <c r="O163" s="84">
        <f t="shared" si="77"/>
        <v>23321</v>
      </c>
      <c r="P163" s="84">
        <f t="shared" si="77"/>
        <v>23321</v>
      </c>
    </row>
    <row r="164" spans="1:16" ht="13.5" thickBot="1" x14ac:dyDescent="0.25">
      <c r="A164" s="40"/>
    </row>
    <row r="165" spans="1:16" ht="15" x14ac:dyDescent="0.25">
      <c r="A165" s="43" t="str">
        <f>+'INPUT FORM - Budget-Expenditure'!A31</f>
        <v>Slagpale</v>
      </c>
      <c r="B165" s="42" t="s">
        <v>266</v>
      </c>
      <c r="C165" s="81">
        <f>+P165</f>
        <v>533</v>
      </c>
      <c r="D165" s="82">
        <f>+'INPUT FORM - Budget-Expenditure'!C31</f>
        <v>533</v>
      </c>
      <c r="E165" s="82">
        <f>+'INPUT FORM - Budget-Expenditure'!D31</f>
        <v>0</v>
      </c>
      <c r="F165" s="82">
        <f>+'INPUT FORM - Budget-Expenditure'!E31</f>
        <v>0</v>
      </c>
      <c r="G165" s="82">
        <f>+'INPUT FORM - Budget-Expenditure'!F31</f>
        <v>0</v>
      </c>
      <c r="H165" s="82">
        <f>+'INPUT FORM - Budget-Expenditure'!G31</f>
        <v>0</v>
      </c>
      <c r="I165" s="82">
        <f>+'INPUT FORM - Budget-Expenditure'!H31</f>
        <v>0</v>
      </c>
      <c r="J165" s="82">
        <f>+'INPUT FORM - Budget-Expenditure'!I31</f>
        <v>0</v>
      </c>
      <c r="K165" s="82">
        <f>+'INPUT FORM - Budget-Expenditure'!J31</f>
        <v>0</v>
      </c>
      <c r="L165" s="82">
        <f>+'INPUT FORM - Budget-Expenditure'!K31</f>
        <v>0</v>
      </c>
      <c r="M165" s="82">
        <f>+'INPUT FORM - Budget-Expenditure'!L31</f>
        <v>0</v>
      </c>
      <c r="N165" s="82">
        <f>+'INPUT FORM - Budget-Expenditure'!M31</f>
        <v>0</v>
      </c>
      <c r="O165" s="82">
        <f>+'INPUT FORM - Budget-Expenditure'!N31</f>
        <v>0</v>
      </c>
      <c r="P165" s="83">
        <f>SUM(D165:O165)</f>
        <v>533</v>
      </c>
    </row>
    <row r="166" spans="1:16" ht="15" x14ac:dyDescent="0.25">
      <c r="A166" s="44"/>
      <c r="B166" s="42" t="s">
        <v>267</v>
      </c>
      <c r="C166" s="81">
        <f>+P166</f>
        <v>533</v>
      </c>
      <c r="D166" s="82">
        <f>+D165</f>
        <v>533</v>
      </c>
      <c r="E166" s="82">
        <f t="shared" ref="E166:O166" si="78">+E165+D166</f>
        <v>533</v>
      </c>
      <c r="F166" s="82">
        <f t="shared" si="78"/>
        <v>533</v>
      </c>
      <c r="G166" s="82">
        <f t="shared" si="78"/>
        <v>533</v>
      </c>
      <c r="H166" s="82">
        <f t="shared" si="78"/>
        <v>533</v>
      </c>
      <c r="I166" s="82">
        <f t="shared" si="78"/>
        <v>533</v>
      </c>
      <c r="J166" s="82">
        <f t="shared" si="78"/>
        <v>533</v>
      </c>
      <c r="K166" s="82">
        <f t="shared" si="78"/>
        <v>533</v>
      </c>
      <c r="L166" s="82">
        <f t="shared" si="78"/>
        <v>533</v>
      </c>
      <c r="M166" s="82">
        <f t="shared" si="78"/>
        <v>533</v>
      </c>
      <c r="N166" s="82">
        <f t="shared" si="78"/>
        <v>533</v>
      </c>
      <c r="O166" s="82">
        <f t="shared" si="78"/>
        <v>533</v>
      </c>
      <c r="P166" s="83">
        <f>+O166</f>
        <v>533</v>
      </c>
    </row>
    <row r="167" spans="1:16" ht="15" x14ac:dyDescent="0.25">
      <c r="A167" s="44"/>
      <c r="B167" s="42" t="s">
        <v>268</v>
      </c>
      <c r="C167" s="81">
        <f>+P167</f>
        <v>0</v>
      </c>
      <c r="D167" s="82">
        <f>+'INPUT FORM - Actual Expenditure'!C31</f>
        <v>0</v>
      </c>
      <c r="E167" s="82">
        <f>+'INPUT FORM - Actual Expenditure'!D31</f>
        <v>0</v>
      </c>
      <c r="F167" s="82">
        <f>+'INPUT FORM - Actual Expenditure'!E31</f>
        <v>0</v>
      </c>
      <c r="G167" s="82">
        <f>+'INPUT FORM - Actual Expenditure'!F31</f>
        <v>0</v>
      </c>
      <c r="H167" s="82">
        <f>+'INPUT FORM - Actual Expenditure'!G31</f>
        <v>0</v>
      </c>
      <c r="I167" s="82">
        <f>+'INPUT FORM - Actual Expenditure'!H31</f>
        <v>0</v>
      </c>
      <c r="J167" s="82">
        <f>+'INPUT FORM - Actual Expenditure'!I31</f>
        <v>0</v>
      </c>
      <c r="K167" s="82">
        <f>+'INPUT FORM - Actual Expenditure'!J31</f>
        <v>0</v>
      </c>
      <c r="L167" s="82">
        <f>+'INPUT FORM - Actual Expenditure'!K31</f>
        <v>0</v>
      </c>
      <c r="M167" s="82">
        <f>+'INPUT FORM - Actual Expenditure'!L31</f>
        <v>0</v>
      </c>
      <c r="N167" s="82">
        <f>+'INPUT FORM - Actual Expenditure'!M31</f>
        <v>0</v>
      </c>
      <c r="O167" s="82">
        <f>+'INPUT FORM - Actual Expenditure'!N31</f>
        <v>0</v>
      </c>
      <c r="P167" s="83">
        <f>SUM(D167:O167)</f>
        <v>0</v>
      </c>
    </row>
    <row r="168" spans="1:16" ht="15" x14ac:dyDescent="0.25">
      <c r="A168" s="44"/>
      <c r="B168" s="42" t="s">
        <v>269</v>
      </c>
      <c r="C168" s="81">
        <f>+P168</f>
        <v>0</v>
      </c>
      <c r="D168" s="82">
        <f>+D167</f>
        <v>0</v>
      </c>
      <c r="E168" s="82">
        <f t="shared" ref="E168:O168" si="79">+E167+D168</f>
        <v>0</v>
      </c>
      <c r="F168" s="82">
        <f t="shared" si="79"/>
        <v>0</v>
      </c>
      <c r="G168" s="82">
        <f t="shared" si="79"/>
        <v>0</v>
      </c>
      <c r="H168" s="82">
        <f t="shared" si="79"/>
        <v>0</v>
      </c>
      <c r="I168" s="82">
        <f t="shared" si="79"/>
        <v>0</v>
      </c>
      <c r="J168" s="82">
        <f t="shared" si="79"/>
        <v>0</v>
      </c>
      <c r="K168" s="82">
        <f t="shared" si="79"/>
        <v>0</v>
      </c>
      <c r="L168" s="82">
        <f t="shared" si="79"/>
        <v>0</v>
      </c>
      <c r="M168" s="82">
        <f t="shared" si="79"/>
        <v>0</v>
      </c>
      <c r="N168" s="82">
        <f t="shared" si="79"/>
        <v>0</v>
      </c>
      <c r="O168" s="82">
        <f t="shared" si="79"/>
        <v>0</v>
      </c>
      <c r="P168" s="83">
        <f>+O168</f>
        <v>0</v>
      </c>
    </row>
    <row r="169" spans="1:16" ht="13.5" thickBot="1" x14ac:dyDescent="0.25">
      <c r="A169" s="45"/>
      <c r="B169" s="42" t="s">
        <v>270</v>
      </c>
      <c r="C169" s="84">
        <f t="shared" ref="C169:P169" si="80">+C166-C168</f>
        <v>533</v>
      </c>
      <c r="D169" s="84">
        <f t="shared" si="80"/>
        <v>533</v>
      </c>
      <c r="E169" s="84">
        <f t="shared" si="80"/>
        <v>533</v>
      </c>
      <c r="F169" s="84">
        <f t="shared" si="80"/>
        <v>533</v>
      </c>
      <c r="G169" s="84">
        <f t="shared" si="80"/>
        <v>533</v>
      </c>
      <c r="H169" s="84">
        <f t="shared" si="80"/>
        <v>533</v>
      </c>
      <c r="I169" s="84">
        <f t="shared" si="80"/>
        <v>533</v>
      </c>
      <c r="J169" s="84">
        <f t="shared" si="80"/>
        <v>533</v>
      </c>
      <c r="K169" s="84">
        <f t="shared" si="80"/>
        <v>533</v>
      </c>
      <c r="L169" s="84">
        <f t="shared" si="80"/>
        <v>533</v>
      </c>
      <c r="M169" s="84">
        <f t="shared" si="80"/>
        <v>533</v>
      </c>
      <c r="N169" s="84">
        <f t="shared" si="80"/>
        <v>533</v>
      </c>
      <c r="O169" s="84">
        <f t="shared" si="80"/>
        <v>533</v>
      </c>
      <c r="P169" s="84">
        <f t="shared" si="80"/>
        <v>533</v>
      </c>
    </row>
    <row r="170" spans="1:16" ht="13.5" thickBot="1" x14ac:dyDescent="0.25">
      <c r="A170" s="40"/>
    </row>
    <row r="171" spans="1:16" ht="15" x14ac:dyDescent="0.25">
      <c r="A171" s="43" t="str">
        <f>+'INPUT FORM - Budget-Expenditure'!A32</f>
        <v>Elektrisiteit Administrasie</v>
      </c>
      <c r="B171" s="42" t="s">
        <v>266</v>
      </c>
      <c r="C171" s="81">
        <f>+P171</f>
        <v>180740</v>
      </c>
      <c r="D171" s="82">
        <f>+'INPUT FORM - Budget-Expenditure'!C32</f>
        <v>25139</v>
      </c>
      <c r="E171" s="82">
        <f>+'INPUT FORM - Budget-Expenditure'!D32</f>
        <v>6379</v>
      </c>
      <c r="F171" s="82">
        <f>+'INPUT FORM - Budget-Expenditure'!E32</f>
        <v>7318</v>
      </c>
      <c r="G171" s="82">
        <f>+'INPUT FORM - Budget-Expenditure'!F32</f>
        <v>6464</v>
      </c>
      <c r="H171" s="82">
        <f>+'INPUT FORM - Budget-Expenditure'!G32</f>
        <v>7048</v>
      </c>
      <c r="I171" s="82">
        <f>+'INPUT FORM - Budget-Expenditure'!H32</f>
        <v>23669</v>
      </c>
      <c r="J171" s="82">
        <f>+'INPUT FORM - Budget-Expenditure'!I32</f>
        <v>5650</v>
      </c>
      <c r="K171" s="82">
        <f>+'INPUT FORM - Budget-Expenditure'!J32</f>
        <v>9166</v>
      </c>
      <c r="L171" s="82">
        <f>+'INPUT FORM - Budget-Expenditure'!K32</f>
        <v>6440</v>
      </c>
      <c r="M171" s="82">
        <f>+'INPUT FORM - Budget-Expenditure'!L32</f>
        <v>7935</v>
      </c>
      <c r="N171" s="82">
        <f>+'INPUT FORM - Budget-Expenditure'!M32</f>
        <v>7580</v>
      </c>
      <c r="O171" s="82">
        <f>+'INPUT FORM - Budget-Expenditure'!N32</f>
        <v>67952</v>
      </c>
      <c r="P171" s="83">
        <f>SUM(D171:O171)</f>
        <v>180740</v>
      </c>
    </row>
    <row r="172" spans="1:16" ht="15" x14ac:dyDescent="0.25">
      <c r="A172" s="44"/>
      <c r="B172" s="42" t="s">
        <v>267</v>
      </c>
      <c r="C172" s="81">
        <f>+P172</f>
        <v>180740</v>
      </c>
      <c r="D172" s="82">
        <f>+D171</f>
        <v>25139</v>
      </c>
      <c r="E172" s="82">
        <f t="shared" ref="E172:O172" si="81">+E171+D172</f>
        <v>31518</v>
      </c>
      <c r="F172" s="82">
        <f t="shared" si="81"/>
        <v>38836</v>
      </c>
      <c r="G172" s="82">
        <f t="shared" si="81"/>
        <v>45300</v>
      </c>
      <c r="H172" s="82">
        <f t="shared" si="81"/>
        <v>52348</v>
      </c>
      <c r="I172" s="82">
        <f t="shared" si="81"/>
        <v>76017</v>
      </c>
      <c r="J172" s="82">
        <f t="shared" si="81"/>
        <v>81667</v>
      </c>
      <c r="K172" s="82">
        <f t="shared" si="81"/>
        <v>90833</v>
      </c>
      <c r="L172" s="82">
        <f t="shared" si="81"/>
        <v>97273</v>
      </c>
      <c r="M172" s="82">
        <f t="shared" si="81"/>
        <v>105208</v>
      </c>
      <c r="N172" s="82">
        <f t="shared" si="81"/>
        <v>112788</v>
      </c>
      <c r="O172" s="82">
        <f t="shared" si="81"/>
        <v>180740</v>
      </c>
      <c r="P172" s="83">
        <f>+O172</f>
        <v>180740</v>
      </c>
    </row>
    <row r="173" spans="1:16" ht="15" x14ac:dyDescent="0.25">
      <c r="A173" s="44"/>
      <c r="B173" s="42" t="s">
        <v>268</v>
      </c>
      <c r="C173" s="81">
        <f>+P173</f>
        <v>0</v>
      </c>
      <c r="D173" s="82">
        <f>+'INPUT FORM - Actual Expenditure'!C32</f>
        <v>0</v>
      </c>
      <c r="E173" s="82">
        <f>+'INPUT FORM - Actual Expenditure'!D32</f>
        <v>0</v>
      </c>
      <c r="F173" s="82">
        <f>+'INPUT FORM - Actual Expenditure'!E32</f>
        <v>0</v>
      </c>
      <c r="G173" s="82">
        <f>+'INPUT FORM - Actual Expenditure'!F32</f>
        <v>0</v>
      </c>
      <c r="H173" s="82">
        <f>+'INPUT FORM - Actual Expenditure'!G32</f>
        <v>0</v>
      </c>
      <c r="I173" s="82">
        <f>+'INPUT FORM - Actual Expenditure'!H32</f>
        <v>0</v>
      </c>
      <c r="J173" s="82">
        <f>+'INPUT FORM - Actual Expenditure'!I32</f>
        <v>0</v>
      </c>
      <c r="K173" s="82">
        <f>+'INPUT FORM - Actual Expenditure'!J32</f>
        <v>0</v>
      </c>
      <c r="L173" s="82">
        <f>+'INPUT FORM - Actual Expenditure'!K32</f>
        <v>0</v>
      </c>
      <c r="M173" s="82">
        <f>+'INPUT FORM - Actual Expenditure'!L32</f>
        <v>0</v>
      </c>
      <c r="N173" s="82">
        <f>+'INPUT FORM - Actual Expenditure'!M32</f>
        <v>0</v>
      </c>
      <c r="O173" s="82">
        <f>+'INPUT FORM - Actual Expenditure'!N32</f>
        <v>0</v>
      </c>
      <c r="P173" s="83">
        <f>SUM(D173:O173)</f>
        <v>0</v>
      </c>
    </row>
    <row r="174" spans="1:16" ht="15" x14ac:dyDescent="0.25">
      <c r="A174" s="44"/>
      <c r="B174" s="42" t="s">
        <v>269</v>
      </c>
      <c r="C174" s="81">
        <f>+P174</f>
        <v>0</v>
      </c>
      <c r="D174" s="82">
        <f>+D173</f>
        <v>0</v>
      </c>
      <c r="E174" s="82">
        <f t="shared" ref="E174:O174" si="82">+E173+D174</f>
        <v>0</v>
      </c>
      <c r="F174" s="82">
        <f t="shared" si="82"/>
        <v>0</v>
      </c>
      <c r="G174" s="82">
        <f t="shared" si="82"/>
        <v>0</v>
      </c>
      <c r="H174" s="82">
        <f t="shared" si="82"/>
        <v>0</v>
      </c>
      <c r="I174" s="82">
        <f t="shared" si="82"/>
        <v>0</v>
      </c>
      <c r="J174" s="82">
        <f t="shared" si="82"/>
        <v>0</v>
      </c>
      <c r="K174" s="82">
        <f t="shared" si="82"/>
        <v>0</v>
      </c>
      <c r="L174" s="82">
        <f t="shared" si="82"/>
        <v>0</v>
      </c>
      <c r="M174" s="82">
        <f t="shared" si="82"/>
        <v>0</v>
      </c>
      <c r="N174" s="82">
        <f t="shared" si="82"/>
        <v>0</v>
      </c>
      <c r="O174" s="82">
        <f t="shared" si="82"/>
        <v>0</v>
      </c>
      <c r="P174" s="83">
        <f>+O174</f>
        <v>0</v>
      </c>
    </row>
    <row r="175" spans="1:16" ht="13.5" thickBot="1" x14ac:dyDescent="0.25">
      <c r="A175" s="45"/>
      <c r="B175" s="42" t="s">
        <v>270</v>
      </c>
      <c r="C175" s="84">
        <f t="shared" ref="C175:P175" si="83">+C172-C174</f>
        <v>180740</v>
      </c>
      <c r="D175" s="84">
        <f t="shared" si="83"/>
        <v>25139</v>
      </c>
      <c r="E175" s="84">
        <f t="shared" si="83"/>
        <v>31518</v>
      </c>
      <c r="F175" s="84">
        <f t="shared" si="83"/>
        <v>38836</v>
      </c>
      <c r="G175" s="84">
        <f t="shared" si="83"/>
        <v>45300</v>
      </c>
      <c r="H175" s="84">
        <f t="shared" si="83"/>
        <v>52348</v>
      </c>
      <c r="I175" s="84">
        <f t="shared" si="83"/>
        <v>76017</v>
      </c>
      <c r="J175" s="84">
        <f t="shared" si="83"/>
        <v>81667</v>
      </c>
      <c r="K175" s="84">
        <f t="shared" si="83"/>
        <v>90833</v>
      </c>
      <c r="L175" s="84">
        <f t="shared" si="83"/>
        <v>97273</v>
      </c>
      <c r="M175" s="84">
        <f t="shared" si="83"/>
        <v>105208</v>
      </c>
      <c r="N175" s="84">
        <f t="shared" si="83"/>
        <v>112788</v>
      </c>
      <c r="O175" s="84">
        <f t="shared" si="83"/>
        <v>180740</v>
      </c>
      <c r="P175" s="84">
        <f t="shared" si="83"/>
        <v>180740</v>
      </c>
    </row>
    <row r="176" spans="1:16" ht="13.5" thickBot="1" x14ac:dyDescent="0.25">
      <c r="A176" s="40"/>
    </row>
    <row r="177" spans="1:16" ht="15" x14ac:dyDescent="0.25">
      <c r="A177" s="43" t="str">
        <f>+'INPUT FORM - Budget-Expenditure'!A33</f>
        <v>Elektrisiteit Opwekking</v>
      </c>
      <c r="B177" s="42" t="s">
        <v>266</v>
      </c>
      <c r="C177" s="81">
        <f>+P177</f>
        <v>8654493</v>
      </c>
      <c r="D177" s="82">
        <f>+'INPUT FORM - Budget-Expenditure'!C33</f>
        <v>678883</v>
      </c>
      <c r="E177" s="82">
        <f>+'INPUT FORM - Budget-Expenditure'!D33</f>
        <v>1147580</v>
      </c>
      <c r="F177" s="82">
        <f>+'INPUT FORM - Budget-Expenditure'!E33</f>
        <v>784640</v>
      </c>
      <c r="G177" s="82">
        <f>+'INPUT FORM - Budget-Expenditure'!F33</f>
        <v>578725</v>
      </c>
      <c r="H177" s="82">
        <f>+'INPUT FORM - Budget-Expenditure'!G33</f>
        <v>602842</v>
      </c>
      <c r="I177" s="82">
        <f>+'INPUT FORM - Budget-Expenditure'!H33</f>
        <v>594129</v>
      </c>
      <c r="J177" s="82">
        <f>+'INPUT FORM - Budget-Expenditure'!I33</f>
        <v>602782</v>
      </c>
      <c r="K177" s="82">
        <f>+'INPUT FORM - Budget-Expenditure'!J33</f>
        <v>616315</v>
      </c>
      <c r="L177" s="82">
        <f>+'INPUT FORM - Budget-Expenditure'!K33</f>
        <v>579639</v>
      </c>
      <c r="M177" s="82">
        <f>+'INPUT FORM - Budget-Expenditure'!L33</f>
        <v>569256</v>
      </c>
      <c r="N177" s="82">
        <f>+'INPUT FORM - Budget-Expenditure'!M33</f>
        <v>581831</v>
      </c>
      <c r="O177" s="82">
        <f>+'INPUT FORM - Budget-Expenditure'!N33</f>
        <v>1317871</v>
      </c>
      <c r="P177" s="83">
        <f>SUM(D177:O177)</f>
        <v>8654493</v>
      </c>
    </row>
    <row r="178" spans="1:16" ht="15" x14ac:dyDescent="0.25">
      <c r="A178" s="44"/>
      <c r="B178" s="42" t="s">
        <v>267</v>
      </c>
      <c r="C178" s="81">
        <f>+P178</f>
        <v>8654493</v>
      </c>
      <c r="D178" s="82">
        <f>+D177</f>
        <v>678883</v>
      </c>
      <c r="E178" s="82">
        <f t="shared" ref="E178:O178" si="84">+E177+D178</f>
        <v>1826463</v>
      </c>
      <c r="F178" s="82">
        <f t="shared" si="84"/>
        <v>2611103</v>
      </c>
      <c r="G178" s="82">
        <f t="shared" si="84"/>
        <v>3189828</v>
      </c>
      <c r="H178" s="82">
        <f t="shared" si="84"/>
        <v>3792670</v>
      </c>
      <c r="I178" s="82">
        <f t="shared" si="84"/>
        <v>4386799</v>
      </c>
      <c r="J178" s="82">
        <f t="shared" si="84"/>
        <v>4989581</v>
      </c>
      <c r="K178" s="82">
        <f t="shared" si="84"/>
        <v>5605896</v>
      </c>
      <c r="L178" s="82">
        <f t="shared" si="84"/>
        <v>6185535</v>
      </c>
      <c r="M178" s="82">
        <f t="shared" si="84"/>
        <v>6754791</v>
      </c>
      <c r="N178" s="82">
        <f t="shared" si="84"/>
        <v>7336622</v>
      </c>
      <c r="O178" s="82">
        <f t="shared" si="84"/>
        <v>8654493</v>
      </c>
      <c r="P178" s="83">
        <f>+O178</f>
        <v>8654493</v>
      </c>
    </row>
    <row r="179" spans="1:16" ht="15" x14ac:dyDescent="0.25">
      <c r="A179" s="44"/>
      <c r="B179" s="42" t="s">
        <v>268</v>
      </c>
      <c r="C179" s="81">
        <f>+P179</f>
        <v>0</v>
      </c>
      <c r="D179" s="82">
        <f>+'INPUT FORM - Actual Expenditure'!C33</f>
        <v>0</v>
      </c>
      <c r="E179" s="82">
        <f>+'INPUT FORM - Actual Expenditure'!D33</f>
        <v>0</v>
      </c>
      <c r="F179" s="82">
        <f>+'INPUT FORM - Actual Expenditure'!E33</f>
        <v>0</v>
      </c>
      <c r="G179" s="82">
        <f>+'INPUT FORM - Actual Expenditure'!F33</f>
        <v>0</v>
      </c>
      <c r="H179" s="82">
        <f>+'INPUT FORM - Actual Expenditure'!G33</f>
        <v>0</v>
      </c>
      <c r="I179" s="82">
        <f>+'INPUT FORM - Actual Expenditure'!H33</f>
        <v>0</v>
      </c>
      <c r="J179" s="82">
        <f>+'INPUT FORM - Actual Expenditure'!I33</f>
        <v>0</v>
      </c>
      <c r="K179" s="82">
        <f>+'INPUT FORM - Actual Expenditure'!J33</f>
        <v>0</v>
      </c>
      <c r="L179" s="82">
        <f>+'INPUT FORM - Actual Expenditure'!K33</f>
        <v>0</v>
      </c>
      <c r="M179" s="82">
        <f>+'INPUT FORM - Actual Expenditure'!L33</f>
        <v>0</v>
      </c>
      <c r="N179" s="82">
        <f>+'INPUT FORM - Actual Expenditure'!M33</f>
        <v>0</v>
      </c>
      <c r="O179" s="82">
        <f>+'INPUT FORM - Actual Expenditure'!N33</f>
        <v>0</v>
      </c>
      <c r="P179" s="83">
        <f>SUM(D179:O179)</f>
        <v>0</v>
      </c>
    </row>
    <row r="180" spans="1:16" ht="15" x14ac:dyDescent="0.25">
      <c r="A180" s="44"/>
      <c r="B180" s="42" t="s">
        <v>269</v>
      </c>
      <c r="C180" s="81">
        <f>+P180</f>
        <v>0</v>
      </c>
      <c r="D180" s="82">
        <f>+D179</f>
        <v>0</v>
      </c>
      <c r="E180" s="82">
        <f t="shared" ref="E180:O180" si="85">+E179+D180</f>
        <v>0</v>
      </c>
      <c r="F180" s="82">
        <f t="shared" si="85"/>
        <v>0</v>
      </c>
      <c r="G180" s="82">
        <f t="shared" si="85"/>
        <v>0</v>
      </c>
      <c r="H180" s="82">
        <f t="shared" si="85"/>
        <v>0</v>
      </c>
      <c r="I180" s="82">
        <f t="shared" si="85"/>
        <v>0</v>
      </c>
      <c r="J180" s="82">
        <f t="shared" si="85"/>
        <v>0</v>
      </c>
      <c r="K180" s="82">
        <f t="shared" si="85"/>
        <v>0</v>
      </c>
      <c r="L180" s="82">
        <f t="shared" si="85"/>
        <v>0</v>
      </c>
      <c r="M180" s="82">
        <f t="shared" si="85"/>
        <v>0</v>
      </c>
      <c r="N180" s="82">
        <f t="shared" si="85"/>
        <v>0</v>
      </c>
      <c r="O180" s="82">
        <f t="shared" si="85"/>
        <v>0</v>
      </c>
      <c r="P180" s="83">
        <f>+O180</f>
        <v>0</v>
      </c>
    </row>
    <row r="181" spans="1:16" ht="13.5" thickBot="1" x14ac:dyDescent="0.25">
      <c r="A181" s="45"/>
      <c r="B181" s="42" t="s">
        <v>270</v>
      </c>
      <c r="C181" s="84">
        <f t="shared" ref="C181:P181" si="86">+C178-C180</f>
        <v>8654493</v>
      </c>
      <c r="D181" s="84">
        <f t="shared" si="86"/>
        <v>678883</v>
      </c>
      <c r="E181" s="84">
        <f t="shared" si="86"/>
        <v>1826463</v>
      </c>
      <c r="F181" s="84">
        <f t="shared" si="86"/>
        <v>2611103</v>
      </c>
      <c r="G181" s="84">
        <f t="shared" si="86"/>
        <v>3189828</v>
      </c>
      <c r="H181" s="84">
        <f t="shared" si="86"/>
        <v>3792670</v>
      </c>
      <c r="I181" s="84">
        <f t="shared" si="86"/>
        <v>4386799</v>
      </c>
      <c r="J181" s="84">
        <f t="shared" si="86"/>
        <v>4989581</v>
      </c>
      <c r="K181" s="84">
        <f t="shared" si="86"/>
        <v>5605896</v>
      </c>
      <c r="L181" s="84">
        <f t="shared" si="86"/>
        <v>6185535</v>
      </c>
      <c r="M181" s="84">
        <f t="shared" si="86"/>
        <v>6754791</v>
      </c>
      <c r="N181" s="84">
        <f t="shared" si="86"/>
        <v>7336622</v>
      </c>
      <c r="O181" s="84">
        <f t="shared" si="86"/>
        <v>8654493</v>
      </c>
      <c r="P181" s="84">
        <f t="shared" si="86"/>
        <v>8654493</v>
      </c>
    </row>
    <row r="182" spans="1:16" ht="13.5" thickBot="1" x14ac:dyDescent="0.25">
      <c r="A182" s="40"/>
    </row>
    <row r="183" spans="1:16" ht="15" x14ac:dyDescent="0.25">
      <c r="A183" s="43" t="str">
        <f>+'INPUT FORM - Budget-Expenditure'!A34</f>
        <v>Elektrisiteit Verspreiding</v>
      </c>
      <c r="B183" s="42" t="s">
        <v>266</v>
      </c>
      <c r="C183" s="81">
        <f>+P183</f>
        <v>475351</v>
      </c>
      <c r="D183" s="82">
        <f>+'INPUT FORM - Budget-Expenditure'!C34</f>
        <v>63632</v>
      </c>
      <c r="E183" s="82">
        <f>+'INPUT FORM - Budget-Expenditure'!D34</f>
        <v>44631</v>
      </c>
      <c r="F183" s="82">
        <f>+'INPUT FORM - Budget-Expenditure'!E34</f>
        <v>27946</v>
      </c>
      <c r="G183" s="82">
        <f>+'INPUT FORM - Budget-Expenditure'!F34</f>
        <v>47593</v>
      </c>
      <c r="H183" s="82">
        <f>+'INPUT FORM - Budget-Expenditure'!G34</f>
        <v>44047</v>
      </c>
      <c r="I183" s="82">
        <f>+'INPUT FORM - Budget-Expenditure'!H34</f>
        <v>85921</v>
      </c>
      <c r="J183" s="82">
        <f>+'INPUT FORM - Budget-Expenditure'!I34</f>
        <v>22719</v>
      </c>
      <c r="K183" s="82">
        <f>+'INPUT FORM - Budget-Expenditure'!J34</f>
        <v>42364</v>
      </c>
      <c r="L183" s="82">
        <f>+'INPUT FORM - Budget-Expenditure'!K34</f>
        <v>31529</v>
      </c>
      <c r="M183" s="82">
        <f>+'INPUT FORM - Budget-Expenditure'!L34</f>
        <v>27233</v>
      </c>
      <c r="N183" s="82">
        <f>+'INPUT FORM - Budget-Expenditure'!M34</f>
        <v>22098</v>
      </c>
      <c r="O183" s="82">
        <f>+'INPUT FORM - Budget-Expenditure'!N34</f>
        <v>15638</v>
      </c>
      <c r="P183" s="83">
        <f>SUM(D183:O183)</f>
        <v>475351</v>
      </c>
    </row>
    <row r="184" spans="1:16" ht="15" x14ac:dyDescent="0.25">
      <c r="A184" s="44"/>
      <c r="B184" s="42" t="s">
        <v>267</v>
      </c>
      <c r="C184" s="81">
        <f>+P184</f>
        <v>475351</v>
      </c>
      <c r="D184" s="82">
        <f>+D183</f>
        <v>63632</v>
      </c>
      <c r="E184" s="82">
        <f t="shared" ref="E184:O184" si="87">+E183+D184</f>
        <v>108263</v>
      </c>
      <c r="F184" s="82">
        <f t="shared" si="87"/>
        <v>136209</v>
      </c>
      <c r="G184" s="82">
        <f t="shared" si="87"/>
        <v>183802</v>
      </c>
      <c r="H184" s="82">
        <f t="shared" si="87"/>
        <v>227849</v>
      </c>
      <c r="I184" s="82">
        <f t="shared" si="87"/>
        <v>313770</v>
      </c>
      <c r="J184" s="82">
        <f t="shared" si="87"/>
        <v>336489</v>
      </c>
      <c r="K184" s="82">
        <f t="shared" si="87"/>
        <v>378853</v>
      </c>
      <c r="L184" s="82">
        <f t="shared" si="87"/>
        <v>410382</v>
      </c>
      <c r="M184" s="82">
        <f t="shared" si="87"/>
        <v>437615</v>
      </c>
      <c r="N184" s="82">
        <f t="shared" si="87"/>
        <v>459713</v>
      </c>
      <c r="O184" s="82">
        <f t="shared" si="87"/>
        <v>475351</v>
      </c>
      <c r="P184" s="83">
        <f>+O184</f>
        <v>475351</v>
      </c>
    </row>
    <row r="185" spans="1:16" ht="15" x14ac:dyDescent="0.25">
      <c r="A185" s="44"/>
      <c r="B185" s="42" t="s">
        <v>268</v>
      </c>
      <c r="C185" s="81">
        <f>+P185</f>
        <v>0</v>
      </c>
      <c r="D185" s="82">
        <f>+'INPUT FORM - Actual Expenditure'!C34</f>
        <v>0</v>
      </c>
      <c r="E185" s="82">
        <f>+'INPUT FORM - Actual Expenditure'!D34</f>
        <v>0</v>
      </c>
      <c r="F185" s="82">
        <f>+'INPUT FORM - Actual Expenditure'!E34</f>
        <v>0</v>
      </c>
      <c r="G185" s="82">
        <f>+'INPUT FORM - Actual Expenditure'!F34</f>
        <v>0</v>
      </c>
      <c r="H185" s="82">
        <f>+'INPUT FORM - Actual Expenditure'!G34</f>
        <v>0</v>
      </c>
      <c r="I185" s="82">
        <f>+'INPUT FORM - Actual Expenditure'!H34</f>
        <v>0</v>
      </c>
      <c r="J185" s="82">
        <f>+'INPUT FORM - Actual Expenditure'!I34</f>
        <v>0</v>
      </c>
      <c r="K185" s="82">
        <f>+'INPUT FORM - Actual Expenditure'!J34</f>
        <v>0</v>
      </c>
      <c r="L185" s="82">
        <f>+'INPUT FORM - Actual Expenditure'!K34</f>
        <v>0</v>
      </c>
      <c r="M185" s="82">
        <f>+'INPUT FORM - Actual Expenditure'!L34</f>
        <v>0</v>
      </c>
      <c r="N185" s="82">
        <f>+'INPUT FORM - Actual Expenditure'!M34</f>
        <v>0</v>
      </c>
      <c r="O185" s="82">
        <f>+'INPUT FORM - Actual Expenditure'!N34</f>
        <v>0</v>
      </c>
      <c r="P185" s="83">
        <f>SUM(D185:O185)</f>
        <v>0</v>
      </c>
    </row>
    <row r="186" spans="1:16" ht="15" x14ac:dyDescent="0.25">
      <c r="A186" s="44"/>
      <c r="B186" s="42" t="s">
        <v>269</v>
      </c>
      <c r="C186" s="81">
        <f>+P186</f>
        <v>0</v>
      </c>
      <c r="D186" s="82">
        <f>+D185</f>
        <v>0</v>
      </c>
      <c r="E186" s="82">
        <f t="shared" ref="E186:O186" si="88">+E185+D186</f>
        <v>0</v>
      </c>
      <c r="F186" s="82">
        <f t="shared" si="88"/>
        <v>0</v>
      </c>
      <c r="G186" s="82">
        <f t="shared" si="88"/>
        <v>0</v>
      </c>
      <c r="H186" s="82">
        <f t="shared" si="88"/>
        <v>0</v>
      </c>
      <c r="I186" s="82">
        <f t="shared" si="88"/>
        <v>0</v>
      </c>
      <c r="J186" s="82">
        <f t="shared" si="88"/>
        <v>0</v>
      </c>
      <c r="K186" s="82">
        <f t="shared" si="88"/>
        <v>0</v>
      </c>
      <c r="L186" s="82">
        <f t="shared" si="88"/>
        <v>0</v>
      </c>
      <c r="M186" s="82">
        <f t="shared" si="88"/>
        <v>0</v>
      </c>
      <c r="N186" s="82">
        <f t="shared" si="88"/>
        <v>0</v>
      </c>
      <c r="O186" s="82">
        <f t="shared" si="88"/>
        <v>0</v>
      </c>
      <c r="P186" s="83">
        <f>+O186</f>
        <v>0</v>
      </c>
    </row>
    <row r="187" spans="1:16" ht="13.5" thickBot="1" x14ac:dyDescent="0.25">
      <c r="A187" s="45"/>
      <c r="B187" s="42" t="s">
        <v>270</v>
      </c>
      <c r="C187" s="84">
        <f t="shared" ref="C187:P187" si="89">+C184-C186</f>
        <v>475351</v>
      </c>
      <c r="D187" s="84">
        <f t="shared" si="89"/>
        <v>63632</v>
      </c>
      <c r="E187" s="84">
        <f t="shared" si="89"/>
        <v>108263</v>
      </c>
      <c r="F187" s="84">
        <f t="shared" si="89"/>
        <v>136209</v>
      </c>
      <c r="G187" s="84">
        <f t="shared" si="89"/>
        <v>183802</v>
      </c>
      <c r="H187" s="84">
        <f t="shared" si="89"/>
        <v>227849</v>
      </c>
      <c r="I187" s="84">
        <f t="shared" si="89"/>
        <v>313770</v>
      </c>
      <c r="J187" s="84">
        <f t="shared" si="89"/>
        <v>336489</v>
      </c>
      <c r="K187" s="84">
        <f t="shared" si="89"/>
        <v>378853</v>
      </c>
      <c r="L187" s="84">
        <f t="shared" si="89"/>
        <v>410382</v>
      </c>
      <c r="M187" s="84">
        <f t="shared" si="89"/>
        <v>437615</v>
      </c>
      <c r="N187" s="84">
        <f t="shared" si="89"/>
        <v>459713</v>
      </c>
      <c r="O187" s="84">
        <f t="shared" si="89"/>
        <v>475351</v>
      </c>
      <c r="P187" s="84">
        <f t="shared" si="89"/>
        <v>475351</v>
      </c>
    </row>
    <row r="188" spans="1:16" ht="13.5" thickBot="1" x14ac:dyDescent="0.25">
      <c r="A188" s="40"/>
    </row>
    <row r="189" spans="1:16" ht="15" x14ac:dyDescent="0.25">
      <c r="A189" s="43" t="str">
        <f>+'INPUT FORM - Budget-Expenditure'!A35</f>
        <v>Waterverspreiding</v>
      </c>
      <c r="B189" s="42" t="s">
        <v>266</v>
      </c>
      <c r="C189" s="81">
        <f>+P189</f>
        <v>799040</v>
      </c>
      <c r="D189" s="82">
        <f>+'INPUT FORM - Budget-Expenditure'!C35</f>
        <v>62224</v>
      </c>
      <c r="E189" s="82">
        <f>+'INPUT FORM - Budget-Expenditure'!D35</f>
        <v>93227</v>
      </c>
      <c r="F189" s="82">
        <f>+'INPUT FORM - Budget-Expenditure'!E35</f>
        <v>65662</v>
      </c>
      <c r="G189" s="82">
        <f>+'INPUT FORM - Budget-Expenditure'!F35</f>
        <v>73256</v>
      </c>
      <c r="H189" s="82">
        <f>+'INPUT FORM - Budget-Expenditure'!G35</f>
        <v>78859</v>
      </c>
      <c r="I189" s="82">
        <f>+'INPUT FORM - Budget-Expenditure'!H35</f>
        <v>79975</v>
      </c>
      <c r="J189" s="82">
        <f>+'INPUT FORM - Budget-Expenditure'!I35</f>
        <v>82185</v>
      </c>
      <c r="K189" s="82">
        <f>+'INPUT FORM - Budget-Expenditure'!J35</f>
        <v>74831</v>
      </c>
      <c r="L189" s="82">
        <f>+'INPUT FORM - Budget-Expenditure'!K35</f>
        <v>90160</v>
      </c>
      <c r="M189" s="82">
        <f>+'INPUT FORM - Budget-Expenditure'!L35</f>
        <v>93584</v>
      </c>
      <c r="N189" s="82">
        <f>+'INPUT FORM - Budget-Expenditure'!M35</f>
        <v>66362</v>
      </c>
      <c r="O189" s="82">
        <f>+'INPUT FORM - Budget-Expenditure'!N35</f>
        <v>-61285</v>
      </c>
      <c r="P189" s="83">
        <f>SUM(D189:O189)</f>
        <v>799040</v>
      </c>
    </row>
    <row r="190" spans="1:16" ht="15" x14ac:dyDescent="0.25">
      <c r="A190" s="44"/>
      <c r="B190" s="42" t="s">
        <v>267</v>
      </c>
      <c r="C190" s="81">
        <f>+P190</f>
        <v>799040</v>
      </c>
      <c r="D190" s="82">
        <f>+D189</f>
        <v>62224</v>
      </c>
      <c r="E190" s="82">
        <f t="shared" ref="E190:O190" si="90">+E189+D190</f>
        <v>155451</v>
      </c>
      <c r="F190" s="82">
        <f t="shared" si="90"/>
        <v>221113</v>
      </c>
      <c r="G190" s="82">
        <f t="shared" si="90"/>
        <v>294369</v>
      </c>
      <c r="H190" s="82">
        <f t="shared" si="90"/>
        <v>373228</v>
      </c>
      <c r="I190" s="82">
        <f t="shared" si="90"/>
        <v>453203</v>
      </c>
      <c r="J190" s="82">
        <f t="shared" si="90"/>
        <v>535388</v>
      </c>
      <c r="K190" s="82">
        <f t="shared" si="90"/>
        <v>610219</v>
      </c>
      <c r="L190" s="82">
        <f t="shared" si="90"/>
        <v>700379</v>
      </c>
      <c r="M190" s="82">
        <f t="shared" si="90"/>
        <v>793963</v>
      </c>
      <c r="N190" s="82">
        <f t="shared" si="90"/>
        <v>860325</v>
      </c>
      <c r="O190" s="82">
        <f t="shared" si="90"/>
        <v>799040</v>
      </c>
      <c r="P190" s="83">
        <f>+O190</f>
        <v>799040</v>
      </c>
    </row>
    <row r="191" spans="1:16" ht="15" x14ac:dyDescent="0.25">
      <c r="A191" s="44"/>
      <c r="B191" s="42" t="s">
        <v>268</v>
      </c>
      <c r="C191" s="81">
        <f>+P191</f>
        <v>0</v>
      </c>
      <c r="D191" s="82">
        <f>+'INPUT FORM - Actual Expenditure'!C35</f>
        <v>0</v>
      </c>
      <c r="E191" s="82">
        <f>+'INPUT FORM - Actual Expenditure'!D35</f>
        <v>0</v>
      </c>
      <c r="F191" s="82">
        <f>+'INPUT FORM - Actual Expenditure'!E35</f>
        <v>0</v>
      </c>
      <c r="G191" s="82">
        <f>+'INPUT FORM - Actual Expenditure'!F35</f>
        <v>0</v>
      </c>
      <c r="H191" s="82">
        <f>+'INPUT FORM - Actual Expenditure'!G35</f>
        <v>0</v>
      </c>
      <c r="I191" s="82">
        <f>+'INPUT FORM - Actual Expenditure'!H35</f>
        <v>0</v>
      </c>
      <c r="J191" s="82">
        <f>+'INPUT FORM - Actual Expenditure'!I35</f>
        <v>0</v>
      </c>
      <c r="K191" s="82">
        <f>+'INPUT FORM - Actual Expenditure'!J35</f>
        <v>0</v>
      </c>
      <c r="L191" s="82">
        <f>+'INPUT FORM - Actual Expenditure'!K35</f>
        <v>0</v>
      </c>
      <c r="M191" s="82">
        <f>+'INPUT FORM - Actual Expenditure'!L35</f>
        <v>0</v>
      </c>
      <c r="N191" s="82">
        <f>+'INPUT FORM - Actual Expenditure'!M35</f>
        <v>0</v>
      </c>
      <c r="O191" s="82">
        <f>+'INPUT FORM - Actual Expenditure'!N35</f>
        <v>0</v>
      </c>
      <c r="P191" s="83">
        <f>SUM(D191:O191)</f>
        <v>0</v>
      </c>
    </row>
    <row r="192" spans="1:16" ht="15" x14ac:dyDescent="0.25">
      <c r="A192" s="44"/>
      <c r="B192" s="42" t="s">
        <v>269</v>
      </c>
      <c r="C192" s="81">
        <f>+P192</f>
        <v>0</v>
      </c>
      <c r="D192" s="82">
        <f>+D191</f>
        <v>0</v>
      </c>
      <c r="E192" s="82">
        <f t="shared" ref="E192:O192" si="91">+E191+D192</f>
        <v>0</v>
      </c>
      <c r="F192" s="82">
        <f t="shared" si="91"/>
        <v>0</v>
      </c>
      <c r="G192" s="82">
        <f t="shared" si="91"/>
        <v>0</v>
      </c>
      <c r="H192" s="82">
        <f t="shared" si="91"/>
        <v>0</v>
      </c>
      <c r="I192" s="82">
        <f t="shared" si="91"/>
        <v>0</v>
      </c>
      <c r="J192" s="82">
        <f t="shared" si="91"/>
        <v>0</v>
      </c>
      <c r="K192" s="82">
        <f t="shared" si="91"/>
        <v>0</v>
      </c>
      <c r="L192" s="82">
        <f t="shared" si="91"/>
        <v>0</v>
      </c>
      <c r="M192" s="82">
        <f t="shared" si="91"/>
        <v>0</v>
      </c>
      <c r="N192" s="82">
        <f t="shared" si="91"/>
        <v>0</v>
      </c>
      <c r="O192" s="82">
        <f t="shared" si="91"/>
        <v>0</v>
      </c>
      <c r="P192" s="83">
        <f>+O192</f>
        <v>0</v>
      </c>
    </row>
    <row r="193" spans="1:16" ht="13.5" thickBot="1" x14ac:dyDescent="0.25">
      <c r="A193" s="45"/>
      <c r="B193" s="42" t="s">
        <v>270</v>
      </c>
      <c r="C193" s="84">
        <f t="shared" ref="C193:P193" si="92">+C190-C192</f>
        <v>799040</v>
      </c>
      <c r="D193" s="84">
        <f t="shared" si="92"/>
        <v>62224</v>
      </c>
      <c r="E193" s="84">
        <f t="shared" si="92"/>
        <v>155451</v>
      </c>
      <c r="F193" s="84">
        <f t="shared" si="92"/>
        <v>221113</v>
      </c>
      <c r="G193" s="84">
        <f t="shared" si="92"/>
        <v>294369</v>
      </c>
      <c r="H193" s="84">
        <f t="shared" si="92"/>
        <v>373228</v>
      </c>
      <c r="I193" s="84">
        <f t="shared" si="92"/>
        <v>453203</v>
      </c>
      <c r="J193" s="84">
        <f t="shared" si="92"/>
        <v>535388</v>
      </c>
      <c r="K193" s="84">
        <f t="shared" si="92"/>
        <v>610219</v>
      </c>
      <c r="L193" s="84">
        <f t="shared" si="92"/>
        <v>700379</v>
      </c>
      <c r="M193" s="84">
        <f t="shared" si="92"/>
        <v>793963</v>
      </c>
      <c r="N193" s="84">
        <f t="shared" si="92"/>
        <v>860325</v>
      </c>
      <c r="O193" s="84">
        <f t="shared" si="92"/>
        <v>799040</v>
      </c>
      <c r="P193" s="84">
        <f t="shared" si="92"/>
        <v>799040</v>
      </c>
    </row>
    <row r="194" spans="1:16" ht="13.5" thickBot="1" x14ac:dyDescent="0.25"/>
    <row r="195" spans="1:16" ht="15" x14ac:dyDescent="0.25">
      <c r="A195" s="43" t="str">
        <f>+'INPUT FORM - Budget-Expenditure'!A36</f>
        <v>Watervoorsiening</v>
      </c>
      <c r="B195" s="42" t="s">
        <v>266</v>
      </c>
      <c r="C195" s="81">
        <f>+P195</f>
        <v>367356</v>
      </c>
      <c r="D195" s="82">
        <f>+'INPUT FORM - Budget-Expenditure'!C36</f>
        <v>16882</v>
      </c>
      <c r="E195" s="82">
        <f>+'INPUT FORM - Budget-Expenditure'!D36</f>
        <v>35803</v>
      </c>
      <c r="F195" s="82">
        <f>+'INPUT FORM - Budget-Expenditure'!E36</f>
        <v>16682</v>
      </c>
      <c r="G195" s="82">
        <f>+'INPUT FORM - Budget-Expenditure'!F36</f>
        <v>41027</v>
      </c>
      <c r="H195" s="82">
        <f>+'INPUT FORM - Budget-Expenditure'!G36</f>
        <v>22017</v>
      </c>
      <c r="I195" s="82">
        <f>+'INPUT FORM - Budget-Expenditure'!H36</f>
        <v>26171</v>
      </c>
      <c r="J195" s="82">
        <f>+'INPUT FORM - Budget-Expenditure'!I36</f>
        <v>34975</v>
      </c>
      <c r="K195" s="82">
        <f>+'INPUT FORM - Budget-Expenditure'!J36</f>
        <v>17248</v>
      </c>
      <c r="L195" s="82">
        <f>+'INPUT FORM - Budget-Expenditure'!K36</f>
        <v>17260</v>
      </c>
      <c r="M195" s="82">
        <f>+'INPUT FORM - Budget-Expenditure'!L36</f>
        <v>42975</v>
      </c>
      <c r="N195" s="82">
        <f>+'INPUT FORM - Budget-Expenditure'!M36</f>
        <v>33831</v>
      </c>
      <c r="O195" s="82">
        <f>+'INPUT FORM - Budget-Expenditure'!N36</f>
        <v>62485</v>
      </c>
      <c r="P195" s="83">
        <f>SUM(D195:O195)</f>
        <v>367356</v>
      </c>
    </row>
    <row r="196" spans="1:16" ht="15" x14ac:dyDescent="0.25">
      <c r="A196" s="44"/>
      <c r="B196" s="42" t="s">
        <v>267</v>
      </c>
      <c r="C196" s="81">
        <f>+P196</f>
        <v>367356</v>
      </c>
      <c r="D196" s="82">
        <f>+D195</f>
        <v>16882</v>
      </c>
      <c r="E196" s="82">
        <f t="shared" ref="E196:O196" si="93">+E195+D196</f>
        <v>52685</v>
      </c>
      <c r="F196" s="82">
        <f t="shared" si="93"/>
        <v>69367</v>
      </c>
      <c r="G196" s="82">
        <f t="shared" si="93"/>
        <v>110394</v>
      </c>
      <c r="H196" s="82">
        <f t="shared" si="93"/>
        <v>132411</v>
      </c>
      <c r="I196" s="82">
        <f t="shared" si="93"/>
        <v>158582</v>
      </c>
      <c r="J196" s="82">
        <f t="shared" si="93"/>
        <v>193557</v>
      </c>
      <c r="K196" s="82">
        <f t="shared" si="93"/>
        <v>210805</v>
      </c>
      <c r="L196" s="82">
        <f t="shared" si="93"/>
        <v>228065</v>
      </c>
      <c r="M196" s="82">
        <f t="shared" si="93"/>
        <v>271040</v>
      </c>
      <c r="N196" s="82">
        <f t="shared" si="93"/>
        <v>304871</v>
      </c>
      <c r="O196" s="82">
        <f t="shared" si="93"/>
        <v>367356</v>
      </c>
      <c r="P196" s="83">
        <f>+O196</f>
        <v>367356</v>
      </c>
    </row>
    <row r="197" spans="1:16" ht="15" x14ac:dyDescent="0.25">
      <c r="A197" s="44"/>
      <c r="B197" s="42" t="s">
        <v>268</v>
      </c>
      <c r="C197" s="81">
        <f>+P197</f>
        <v>0</v>
      </c>
      <c r="D197" s="82">
        <f>+'INPUT FORM - Actual Expenditure'!C36</f>
        <v>0</v>
      </c>
      <c r="E197" s="82">
        <f>+'INPUT FORM - Actual Expenditure'!D36</f>
        <v>0</v>
      </c>
      <c r="F197" s="82">
        <f>+'INPUT FORM - Actual Expenditure'!E36</f>
        <v>0</v>
      </c>
      <c r="G197" s="82">
        <f>+'INPUT FORM - Actual Expenditure'!F36</f>
        <v>0</v>
      </c>
      <c r="H197" s="82">
        <f>+'INPUT FORM - Actual Expenditure'!G36</f>
        <v>0</v>
      </c>
      <c r="I197" s="82">
        <f>+'INPUT FORM - Actual Expenditure'!H36</f>
        <v>0</v>
      </c>
      <c r="J197" s="82">
        <f>+'INPUT FORM - Actual Expenditure'!I36</f>
        <v>0</v>
      </c>
      <c r="K197" s="82">
        <f>+'INPUT FORM - Actual Expenditure'!J36</f>
        <v>0</v>
      </c>
      <c r="L197" s="82">
        <f>+'INPUT FORM - Actual Expenditure'!K36</f>
        <v>0</v>
      </c>
      <c r="M197" s="82">
        <f>+'INPUT FORM - Actual Expenditure'!L36</f>
        <v>0</v>
      </c>
      <c r="N197" s="82">
        <f>+'INPUT FORM - Actual Expenditure'!M36</f>
        <v>0</v>
      </c>
      <c r="O197" s="82">
        <f>+'INPUT FORM - Actual Expenditure'!N36</f>
        <v>0</v>
      </c>
      <c r="P197" s="83">
        <f>SUM(D197:O197)</f>
        <v>0</v>
      </c>
    </row>
    <row r="198" spans="1:16" ht="15" x14ac:dyDescent="0.25">
      <c r="A198" s="44"/>
      <c r="B198" s="42" t="s">
        <v>269</v>
      </c>
      <c r="C198" s="81">
        <f>+P198</f>
        <v>0</v>
      </c>
      <c r="D198" s="82">
        <f>+D197</f>
        <v>0</v>
      </c>
      <c r="E198" s="82">
        <f t="shared" ref="E198:O198" si="94">+E197+D198</f>
        <v>0</v>
      </c>
      <c r="F198" s="82">
        <f t="shared" si="94"/>
        <v>0</v>
      </c>
      <c r="G198" s="82">
        <f t="shared" si="94"/>
        <v>0</v>
      </c>
      <c r="H198" s="82">
        <f t="shared" si="94"/>
        <v>0</v>
      </c>
      <c r="I198" s="82">
        <f t="shared" si="94"/>
        <v>0</v>
      </c>
      <c r="J198" s="82">
        <f t="shared" si="94"/>
        <v>0</v>
      </c>
      <c r="K198" s="82">
        <f t="shared" si="94"/>
        <v>0</v>
      </c>
      <c r="L198" s="82">
        <f t="shared" si="94"/>
        <v>0</v>
      </c>
      <c r="M198" s="82">
        <f t="shared" si="94"/>
        <v>0</v>
      </c>
      <c r="N198" s="82">
        <f t="shared" si="94"/>
        <v>0</v>
      </c>
      <c r="O198" s="82">
        <f t="shared" si="94"/>
        <v>0</v>
      </c>
      <c r="P198" s="83">
        <f>+O198</f>
        <v>0</v>
      </c>
    </row>
    <row r="199" spans="1:16" ht="13.5" thickBot="1" x14ac:dyDescent="0.25">
      <c r="A199" s="45"/>
      <c r="B199" s="42" t="s">
        <v>270</v>
      </c>
      <c r="C199" s="84">
        <f t="shared" ref="C199:P199" si="95">+C196-C198</f>
        <v>367356</v>
      </c>
      <c r="D199" s="84">
        <f t="shared" si="95"/>
        <v>16882</v>
      </c>
      <c r="E199" s="84">
        <f t="shared" si="95"/>
        <v>52685</v>
      </c>
      <c r="F199" s="84">
        <f t="shared" si="95"/>
        <v>69367</v>
      </c>
      <c r="G199" s="84">
        <f t="shared" si="95"/>
        <v>110394</v>
      </c>
      <c r="H199" s="84">
        <f t="shared" si="95"/>
        <v>132411</v>
      </c>
      <c r="I199" s="84">
        <f t="shared" si="95"/>
        <v>158582</v>
      </c>
      <c r="J199" s="84">
        <f t="shared" si="95"/>
        <v>193557</v>
      </c>
      <c r="K199" s="84">
        <f t="shared" si="95"/>
        <v>210805</v>
      </c>
      <c r="L199" s="84">
        <f t="shared" si="95"/>
        <v>228065</v>
      </c>
      <c r="M199" s="84">
        <f t="shared" si="95"/>
        <v>271040</v>
      </c>
      <c r="N199" s="84">
        <f t="shared" si="95"/>
        <v>304871</v>
      </c>
      <c r="O199" s="84">
        <f t="shared" si="95"/>
        <v>367356</v>
      </c>
      <c r="P199" s="84">
        <f t="shared" si="95"/>
        <v>367356</v>
      </c>
    </row>
    <row r="200" spans="1:16" ht="13.5" thickBot="1" x14ac:dyDescent="0.25">
      <c r="A200" s="40"/>
    </row>
    <row r="201" spans="1:16" ht="15" x14ac:dyDescent="0.25">
      <c r="A201" s="43">
        <f>+'INPUT FORM - Budget-Expenditure'!A37</f>
        <v>0</v>
      </c>
      <c r="B201" s="42" t="s">
        <v>266</v>
      </c>
      <c r="C201" s="81">
        <f>+P201</f>
        <v>0</v>
      </c>
      <c r="D201" s="82">
        <f>+'INPUT FORM - Budget-Expenditure'!C37</f>
        <v>0</v>
      </c>
      <c r="E201" s="82">
        <f>+'INPUT FORM - Budget-Expenditure'!D37</f>
        <v>0</v>
      </c>
      <c r="F201" s="82">
        <f>+'INPUT FORM - Budget-Expenditure'!E37</f>
        <v>0</v>
      </c>
      <c r="G201" s="82">
        <f>+'INPUT FORM - Budget-Expenditure'!F37</f>
        <v>0</v>
      </c>
      <c r="H201" s="82">
        <f>+'INPUT FORM - Budget-Expenditure'!G37</f>
        <v>0</v>
      </c>
      <c r="I201" s="82">
        <f>+'INPUT FORM - Budget-Expenditure'!H37</f>
        <v>0</v>
      </c>
      <c r="J201" s="82">
        <f>+'INPUT FORM - Budget-Expenditure'!I37</f>
        <v>0</v>
      </c>
      <c r="K201" s="82">
        <f>+'INPUT FORM - Budget-Expenditure'!J37</f>
        <v>0</v>
      </c>
      <c r="L201" s="82">
        <f>+'INPUT FORM - Budget-Expenditure'!K37</f>
        <v>0</v>
      </c>
      <c r="M201" s="82">
        <f>+'INPUT FORM - Budget-Expenditure'!L37</f>
        <v>0</v>
      </c>
      <c r="N201" s="82">
        <f>+'INPUT FORM - Budget-Expenditure'!M37</f>
        <v>0</v>
      </c>
      <c r="O201" s="82">
        <f>+'INPUT FORM - Budget-Expenditure'!N37</f>
        <v>0</v>
      </c>
      <c r="P201" s="83">
        <f>SUM(D201:O201)</f>
        <v>0</v>
      </c>
    </row>
    <row r="202" spans="1:16" ht="15" x14ac:dyDescent="0.25">
      <c r="A202" s="44"/>
      <c r="B202" s="42" t="s">
        <v>267</v>
      </c>
      <c r="C202" s="81">
        <f>+P202</f>
        <v>0</v>
      </c>
      <c r="D202" s="82">
        <f>+D201</f>
        <v>0</v>
      </c>
      <c r="E202" s="82">
        <f t="shared" ref="E202:O202" si="96">+E201+D202</f>
        <v>0</v>
      </c>
      <c r="F202" s="82">
        <f t="shared" si="96"/>
        <v>0</v>
      </c>
      <c r="G202" s="82">
        <f t="shared" si="96"/>
        <v>0</v>
      </c>
      <c r="H202" s="82">
        <f t="shared" si="96"/>
        <v>0</v>
      </c>
      <c r="I202" s="82">
        <f t="shared" si="96"/>
        <v>0</v>
      </c>
      <c r="J202" s="82">
        <f t="shared" si="96"/>
        <v>0</v>
      </c>
      <c r="K202" s="82">
        <f t="shared" si="96"/>
        <v>0</v>
      </c>
      <c r="L202" s="82">
        <f t="shared" si="96"/>
        <v>0</v>
      </c>
      <c r="M202" s="82">
        <f t="shared" si="96"/>
        <v>0</v>
      </c>
      <c r="N202" s="82">
        <f t="shared" si="96"/>
        <v>0</v>
      </c>
      <c r="O202" s="82">
        <f t="shared" si="96"/>
        <v>0</v>
      </c>
      <c r="P202" s="83">
        <f>+O202</f>
        <v>0</v>
      </c>
    </row>
    <row r="203" spans="1:16" ht="15" x14ac:dyDescent="0.25">
      <c r="A203" s="44"/>
      <c r="B203" s="42" t="s">
        <v>268</v>
      </c>
      <c r="C203" s="81">
        <f>+P203</f>
        <v>0</v>
      </c>
      <c r="D203" s="82">
        <f>+'INPUT FORM - Actual Expenditure'!C37</f>
        <v>0</v>
      </c>
      <c r="E203" s="82">
        <f>+'INPUT FORM - Actual Expenditure'!D37</f>
        <v>0</v>
      </c>
      <c r="F203" s="82">
        <f>+'INPUT FORM - Actual Expenditure'!E37</f>
        <v>0</v>
      </c>
      <c r="G203" s="82">
        <f>+'INPUT FORM - Actual Expenditure'!F37</f>
        <v>0</v>
      </c>
      <c r="H203" s="82">
        <f>+'INPUT FORM - Actual Expenditure'!G37</f>
        <v>0</v>
      </c>
      <c r="I203" s="82">
        <f>+'INPUT FORM - Actual Expenditure'!H37</f>
        <v>0</v>
      </c>
      <c r="J203" s="82">
        <f>+'INPUT FORM - Actual Expenditure'!I37</f>
        <v>0</v>
      </c>
      <c r="K203" s="82">
        <f>+'INPUT FORM - Actual Expenditure'!J37</f>
        <v>0</v>
      </c>
      <c r="L203" s="82">
        <f>+'INPUT FORM - Actual Expenditure'!K37</f>
        <v>0</v>
      </c>
      <c r="M203" s="82">
        <f>+'INPUT FORM - Actual Expenditure'!L37</f>
        <v>0</v>
      </c>
      <c r="N203" s="82">
        <f>+'INPUT FORM - Actual Expenditure'!M37</f>
        <v>0</v>
      </c>
      <c r="O203" s="82">
        <f>+'INPUT FORM - Actual Expenditure'!N37</f>
        <v>0</v>
      </c>
      <c r="P203" s="83">
        <f>SUM(D203:O203)</f>
        <v>0</v>
      </c>
    </row>
    <row r="204" spans="1:16" ht="15" x14ac:dyDescent="0.25">
      <c r="A204" s="44"/>
      <c r="B204" s="42" t="s">
        <v>269</v>
      </c>
      <c r="C204" s="81">
        <f>+P204</f>
        <v>0</v>
      </c>
      <c r="D204" s="82">
        <f>+D203</f>
        <v>0</v>
      </c>
      <c r="E204" s="82">
        <f t="shared" ref="E204:O204" si="97">+E203+D204</f>
        <v>0</v>
      </c>
      <c r="F204" s="82">
        <f t="shared" si="97"/>
        <v>0</v>
      </c>
      <c r="G204" s="82">
        <f t="shared" si="97"/>
        <v>0</v>
      </c>
      <c r="H204" s="82">
        <f t="shared" si="97"/>
        <v>0</v>
      </c>
      <c r="I204" s="82">
        <f t="shared" si="97"/>
        <v>0</v>
      </c>
      <c r="J204" s="82">
        <f t="shared" si="97"/>
        <v>0</v>
      </c>
      <c r="K204" s="82">
        <f t="shared" si="97"/>
        <v>0</v>
      </c>
      <c r="L204" s="82">
        <f t="shared" si="97"/>
        <v>0</v>
      </c>
      <c r="M204" s="82">
        <f t="shared" si="97"/>
        <v>0</v>
      </c>
      <c r="N204" s="82">
        <f t="shared" si="97"/>
        <v>0</v>
      </c>
      <c r="O204" s="82">
        <f t="shared" si="97"/>
        <v>0</v>
      </c>
      <c r="P204" s="83">
        <f>+O204</f>
        <v>0</v>
      </c>
    </row>
    <row r="205" spans="1:16" ht="13.5" thickBot="1" x14ac:dyDescent="0.25">
      <c r="A205" s="45"/>
      <c r="B205" s="42" t="s">
        <v>270</v>
      </c>
      <c r="C205" s="84">
        <f t="shared" ref="C205:P205" si="98">+C202-C204</f>
        <v>0</v>
      </c>
      <c r="D205" s="84">
        <f t="shared" si="98"/>
        <v>0</v>
      </c>
      <c r="E205" s="84">
        <f t="shared" si="98"/>
        <v>0</v>
      </c>
      <c r="F205" s="84">
        <f t="shared" si="98"/>
        <v>0</v>
      </c>
      <c r="G205" s="84">
        <f t="shared" si="98"/>
        <v>0</v>
      </c>
      <c r="H205" s="84">
        <f t="shared" si="98"/>
        <v>0</v>
      </c>
      <c r="I205" s="84">
        <f t="shared" si="98"/>
        <v>0</v>
      </c>
      <c r="J205" s="84">
        <f t="shared" si="98"/>
        <v>0</v>
      </c>
      <c r="K205" s="84">
        <f t="shared" si="98"/>
        <v>0</v>
      </c>
      <c r="L205" s="84">
        <f t="shared" si="98"/>
        <v>0</v>
      </c>
      <c r="M205" s="84">
        <f t="shared" si="98"/>
        <v>0</v>
      </c>
      <c r="N205" s="84">
        <f t="shared" si="98"/>
        <v>0</v>
      </c>
      <c r="O205" s="84">
        <f t="shared" si="98"/>
        <v>0</v>
      </c>
      <c r="P205" s="84">
        <f t="shared" si="98"/>
        <v>0</v>
      </c>
    </row>
    <row r="206" spans="1:16" ht="13.5" thickBot="1" x14ac:dyDescent="0.25">
      <c r="A206" s="40"/>
    </row>
    <row r="207" spans="1:16" ht="15" x14ac:dyDescent="0.25">
      <c r="A207" s="51" t="s">
        <v>283</v>
      </c>
      <c r="B207" s="52" t="s">
        <v>266</v>
      </c>
      <c r="C207" s="85">
        <f>+P207</f>
        <v>53779002</v>
      </c>
      <c r="D207" s="86">
        <f>+'INPUT FORM - Budget-Expenditure'!C38</f>
        <v>8130857</v>
      </c>
      <c r="E207" s="86">
        <f>+'INPUT FORM - Budget-Expenditure'!D38</f>
        <v>3127848</v>
      </c>
      <c r="F207" s="86">
        <f>+'INPUT FORM - Budget-Expenditure'!E38</f>
        <v>2445188</v>
      </c>
      <c r="G207" s="86">
        <f>+'INPUT FORM - Budget-Expenditure'!F38</f>
        <v>2629587</v>
      </c>
      <c r="H207" s="86">
        <f>+'INPUT FORM - Budget-Expenditure'!G38</f>
        <v>2654242</v>
      </c>
      <c r="I207" s="86">
        <f>+'INPUT FORM - Budget-Expenditure'!H38</f>
        <v>4779084</v>
      </c>
      <c r="J207" s="86">
        <f>+'INPUT FORM - Budget-Expenditure'!I38</f>
        <v>2334916</v>
      </c>
      <c r="K207" s="86">
        <f>+'INPUT FORM - Budget-Expenditure'!J38</f>
        <v>2203221</v>
      </c>
      <c r="L207" s="86">
        <f>+'INPUT FORM - Budget-Expenditure'!K38</f>
        <v>3386257</v>
      </c>
      <c r="M207" s="86">
        <f>+'INPUT FORM - Budget-Expenditure'!L38</f>
        <v>2206689</v>
      </c>
      <c r="N207" s="86">
        <f>+'INPUT FORM - Budget-Expenditure'!M38</f>
        <v>2357807</v>
      </c>
      <c r="O207" s="86">
        <f>+'INPUT FORM - Budget-Expenditure'!N38</f>
        <v>17523306</v>
      </c>
      <c r="P207" s="87">
        <f>SUM(D207:O207)</f>
        <v>53779002</v>
      </c>
    </row>
    <row r="208" spans="1:16" ht="15" x14ac:dyDescent="0.25">
      <c r="A208" s="53"/>
      <c r="B208" s="52" t="s">
        <v>267</v>
      </c>
      <c r="C208" s="85">
        <f>+P208</f>
        <v>53779002</v>
      </c>
      <c r="D208" s="86">
        <f>+D207</f>
        <v>8130857</v>
      </c>
      <c r="E208" s="86">
        <f t="shared" ref="E208:O208" si="99">+E207+D208</f>
        <v>11258705</v>
      </c>
      <c r="F208" s="86">
        <f t="shared" si="99"/>
        <v>13703893</v>
      </c>
      <c r="G208" s="86">
        <f t="shared" si="99"/>
        <v>16333480</v>
      </c>
      <c r="H208" s="86">
        <f t="shared" si="99"/>
        <v>18987722</v>
      </c>
      <c r="I208" s="86">
        <f t="shared" si="99"/>
        <v>23766806</v>
      </c>
      <c r="J208" s="86">
        <f t="shared" si="99"/>
        <v>26101722</v>
      </c>
      <c r="K208" s="86">
        <f t="shared" si="99"/>
        <v>28304943</v>
      </c>
      <c r="L208" s="86">
        <f t="shared" si="99"/>
        <v>31691200</v>
      </c>
      <c r="M208" s="86">
        <f t="shared" si="99"/>
        <v>33897889</v>
      </c>
      <c r="N208" s="86">
        <f t="shared" si="99"/>
        <v>36255696</v>
      </c>
      <c r="O208" s="86">
        <f t="shared" si="99"/>
        <v>53779002</v>
      </c>
      <c r="P208" s="87">
        <f>+O208</f>
        <v>53779002</v>
      </c>
    </row>
    <row r="209" spans="1:16" ht="15" x14ac:dyDescent="0.25">
      <c r="A209" s="53"/>
      <c r="B209" s="52" t="s">
        <v>268</v>
      </c>
      <c r="C209" s="85">
        <f>+P209</f>
        <v>0</v>
      </c>
      <c r="D209" s="86">
        <f>+'INPUT FORM - Actual Expenditure'!C38</f>
        <v>0</v>
      </c>
      <c r="E209" s="86">
        <f>+'INPUT FORM - Actual Expenditure'!D38</f>
        <v>0</v>
      </c>
      <c r="F209" s="86">
        <f>+'INPUT FORM - Actual Expenditure'!E38</f>
        <v>0</v>
      </c>
      <c r="G209" s="86">
        <f>+'INPUT FORM - Actual Expenditure'!F38</f>
        <v>0</v>
      </c>
      <c r="H209" s="86">
        <f>+'INPUT FORM - Actual Expenditure'!G38</f>
        <v>0</v>
      </c>
      <c r="I209" s="86">
        <f>+'INPUT FORM - Actual Expenditure'!H38</f>
        <v>0</v>
      </c>
      <c r="J209" s="86">
        <f>+'INPUT FORM - Actual Expenditure'!I38</f>
        <v>0</v>
      </c>
      <c r="K209" s="86">
        <f>+'INPUT FORM - Actual Expenditure'!J38</f>
        <v>0</v>
      </c>
      <c r="L209" s="86">
        <f>+'INPUT FORM - Actual Expenditure'!K38</f>
        <v>0</v>
      </c>
      <c r="M209" s="86">
        <f>+'INPUT FORM - Actual Expenditure'!L38</f>
        <v>0</v>
      </c>
      <c r="N209" s="86">
        <f>+'INPUT FORM - Actual Expenditure'!M38</f>
        <v>0</v>
      </c>
      <c r="O209" s="86">
        <f>+'INPUT FORM - Actual Expenditure'!N38</f>
        <v>0</v>
      </c>
      <c r="P209" s="87">
        <f>SUM(D209:O209)</f>
        <v>0</v>
      </c>
    </row>
    <row r="210" spans="1:16" ht="15" x14ac:dyDescent="0.25">
      <c r="A210" s="53"/>
      <c r="B210" s="52" t="s">
        <v>269</v>
      </c>
      <c r="C210" s="85">
        <f>+P210</f>
        <v>0</v>
      </c>
      <c r="D210" s="86">
        <f>+D209</f>
        <v>0</v>
      </c>
      <c r="E210" s="86">
        <f t="shared" ref="E210:O210" si="100">+E209+D210</f>
        <v>0</v>
      </c>
      <c r="F210" s="86">
        <f t="shared" si="100"/>
        <v>0</v>
      </c>
      <c r="G210" s="86">
        <f t="shared" si="100"/>
        <v>0</v>
      </c>
      <c r="H210" s="86">
        <f t="shared" si="100"/>
        <v>0</v>
      </c>
      <c r="I210" s="86">
        <f t="shared" si="100"/>
        <v>0</v>
      </c>
      <c r="J210" s="86">
        <f t="shared" si="100"/>
        <v>0</v>
      </c>
      <c r="K210" s="86">
        <f t="shared" si="100"/>
        <v>0</v>
      </c>
      <c r="L210" s="86">
        <f t="shared" si="100"/>
        <v>0</v>
      </c>
      <c r="M210" s="86">
        <f t="shared" si="100"/>
        <v>0</v>
      </c>
      <c r="N210" s="86">
        <f t="shared" si="100"/>
        <v>0</v>
      </c>
      <c r="O210" s="86">
        <f t="shared" si="100"/>
        <v>0</v>
      </c>
      <c r="P210" s="87">
        <f>+O210</f>
        <v>0</v>
      </c>
    </row>
    <row r="211" spans="1:16" ht="13.5" thickBot="1" x14ac:dyDescent="0.25">
      <c r="A211" s="54"/>
      <c r="B211" s="52" t="s">
        <v>270</v>
      </c>
      <c r="C211" s="88">
        <f t="shared" ref="C211:P211" si="101">+C208-C210</f>
        <v>53779002</v>
      </c>
      <c r="D211" s="88">
        <f t="shared" si="101"/>
        <v>8130857</v>
      </c>
      <c r="E211" s="88">
        <f t="shared" si="101"/>
        <v>11258705</v>
      </c>
      <c r="F211" s="88">
        <f t="shared" si="101"/>
        <v>13703893</v>
      </c>
      <c r="G211" s="88">
        <f t="shared" si="101"/>
        <v>16333480</v>
      </c>
      <c r="H211" s="88">
        <f t="shared" si="101"/>
        <v>18987722</v>
      </c>
      <c r="I211" s="88">
        <f t="shared" si="101"/>
        <v>23766806</v>
      </c>
      <c r="J211" s="88">
        <f t="shared" si="101"/>
        <v>26101722</v>
      </c>
      <c r="K211" s="88">
        <f t="shared" si="101"/>
        <v>28304943</v>
      </c>
      <c r="L211" s="88">
        <f t="shared" si="101"/>
        <v>31691200</v>
      </c>
      <c r="M211" s="88">
        <f t="shared" si="101"/>
        <v>33897889</v>
      </c>
      <c r="N211" s="88">
        <f t="shared" si="101"/>
        <v>36255696</v>
      </c>
      <c r="O211" s="88">
        <f t="shared" si="101"/>
        <v>53779002</v>
      </c>
      <c r="P211" s="88">
        <f t="shared" si="101"/>
        <v>53779002</v>
      </c>
    </row>
    <row r="213" spans="1:16" x14ac:dyDescent="0.2">
      <c r="D213" s="80"/>
      <c r="E213" s="80"/>
    </row>
    <row r="214" spans="1:16" x14ac:dyDescent="0.2">
      <c r="D214" s="80"/>
      <c r="E214" s="80"/>
    </row>
    <row r="215" spans="1:16" x14ac:dyDescent="0.2">
      <c r="D215" s="80"/>
      <c r="E215" s="80"/>
    </row>
    <row r="216" spans="1:16" x14ac:dyDescent="0.2">
      <c r="D216" s="80"/>
      <c r="E216" s="80"/>
    </row>
    <row r="217" spans="1:16" x14ac:dyDescent="0.2">
      <c r="D217" s="80"/>
      <c r="E217" s="80"/>
    </row>
    <row r="218" spans="1:16" x14ac:dyDescent="0.2">
      <c r="D218" s="80"/>
      <c r="E218" s="80"/>
    </row>
    <row r="219" spans="1:16" x14ac:dyDescent="0.2">
      <c r="D219" s="80"/>
      <c r="E219" s="80"/>
    </row>
    <row r="220" spans="1:16" x14ac:dyDescent="0.2">
      <c r="D220" s="80"/>
      <c r="E220" s="80"/>
    </row>
    <row r="221" spans="1:16" x14ac:dyDescent="0.2">
      <c r="D221" s="80"/>
      <c r="E221" s="80"/>
    </row>
    <row r="223" spans="1:16" x14ac:dyDescent="0.2">
      <c r="C223" s="62"/>
    </row>
    <row r="224" spans="1:16" x14ac:dyDescent="0.2">
      <c r="C224" s="62"/>
    </row>
    <row r="225" spans="3:3" x14ac:dyDescent="0.2">
      <c r="C225" s="62"/>
    </row>
    <row r="226" spans="3:3" x14ac:dyDescent="0.2">
      <c r="C226" s="62"/>
    </row>
    <row r="227" spans="3:3" x14ac:dyDescent="0.2">
      <c r="C227" s="62"/>
    </row>
    <row r="228" spans="3:3" x14ac:dyDescent="0.2">
      <c r="C228" s="62"/>
    </row>
    <row r="229" spans="3:3" x14ac:dyDescent="0.2">
      <c r="C229" s="62"/>
    </row>
  </sheetData>
  <phoneticPr fontId="0" type="noConversion"/>
  <conditionalFormatting sqref="C211:P211 C205:P205 C9:P9 C15:P15 C21:P21 C27:P27 C33:P33 C39:P39 C45:P45 C51:P51 C57:P57 C63:P63 C69:P69 C82:P82 C100:P100 C88:P88 C119:P119 C181:P181 C169:P169 C125:P125 C150:P150 C163:P163 C187:P187 C193:P193 C199:P199 C76:P76 C94:P94 C131:P131 C112:P113 C157:P157 C175:P175 C106:P107 C137:P138 C143:P144">
    <cfRule type="cellIs" dxfId="5" priority="1" stopIfTrue="1" operator="lessThan">
      <formula>0</formula>
    </cfRule>
    <cfRule type="cellIs" dxfId="4" priority="2" stopIfTrue="1" operator="greaterThanOrEqual">
      <formula>0</formula>
    </cfRule>
  </conditionalFormatting>
  <pageMargins left="0.75" right="0.75" top="1" bottom="1" header="0.5" footer="0.5"/>
  <pageSetup paperSize="9" scale="45" fitToHeight="20" orientation="landscape" horizontalDpi="4294967293" r:id="rId1"/>
  <headerFooter alignWithMargins="0">
    <oddHeader>&amp;A&amp;RPage &amp;P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216"/>
  <sheetViews>
    <sheetView view="pageBreakPreview" zoomScaleSheetLayoutView="100" workbookViewId="0">
      <pane xSplit="2" ySplit="3" topLeftCell="C4" activePane="bottomRight" state="frozen"/>
      <selection activeCell="B60" sqref="B60"/>
      <selection pane="topRight" activeCell="B60" sqref="B60"/>
      <selection pane="bottomLeft" activeCell="B60" sqref="B60"/>
      <selection pane="bottomRight" activeCell="D53" sqref="D53"/>
    </sheetView>
  </sheetViews>
  <sheetFormatPr defaultRowHeight="12.75" x14ac:dyDescent="0.2"/>
  <cols>
    <col min="1" max="1" width="45.140625" bestFit="1" customWidth="1"/>
    <col min="2" max="2" width="42.5703125" bestFit="1" customWidth="1"/>
    <col min="3" max="3" width="14.42578125" style="62" bestFit="1" customWidth="1"/>
    <col min="4" max="4" width="13.28515625" style="62" bestFit="1" customWidth="1"/>
    <col min="5" max="5" width="13.42578125" style="62" bestFit="1" customWidth="1"/>
    <col min="6" max="6" width="13.28515625" style="62" bestFit="1" customWidth="1"/>
    <col min="7" max="7" width="14.140625" style="62" bestFit="1" customWidth="1"/>
    <col min="8" max="8" width="13.7109375" style="62" bestFit="1" customWidth="1"/>
    <col min="9" max="9" width="14.7109375" style="62" bestFit="1" customWidth="1"/>
    <col min="10" max="10" width="14.42578125" style="62" bestFit="1" customWidth="1"/>
    <col min="11" max="12" width="14" style="62" bestFit="1" customWidth="1"/>
    <col min="13" max="13" width="14.7109375" style="62" bestFit="1" customWidth="1"/>
    <col min="14" max="14" width="14.85546875" style="62" bestFit="1" customWidth="1"/>
    <col min="15" max="15" width="14.42578125" style="62" bestFit="1" customWidth="1"/>
    <col min="16" max="16" width="14.85546875" style="62" bestFit="1" customWidth="1"/>
  </cols>
  <sheetData>
    <row r="1" spans="1:16" ht="21" thickBot="1" x14ac:dyDescent="0.35">
      <c r="A1" s="47" t="s">
        <v>275</v>
      </c>
      <c r="B1" s="48"/>
      <c r="C1" s="73"/>
      <c r="D1" s="74"/>
      <c r="E1" s="74"/>
      <c r="F1" s="74"/>
      <c r="G1" s="74"/>
      <c r="H1" s="74"/>
      <c r="I1" s="74"/>
      <c r="J1" s="75"/>
      <c r="K1" s="74"/>
      <c r="L1" s="74"/>
      <c r="M1" s="74"/>
      <c r="N1" s="74"/>
      <c r="O1" s="74"/>
      <c r="P1" s="75"/>
    </row>
    <row r="2" spans="1:16" ht="18.75" thickBot="1" x14ac:dyDescent="0.3">
      <c r="A2" s="49" t="s">
        <v>276</v>
      </c>
      <c r="B2" s="50"/>
      <c r="C2" s="76"/>
      <c r="D2" s="77"/>
      <c r="E2" s="77"/>
      <c r="F2" s="77"/>
      <c r="G2" s="77"/>
      <c r="H2" s="77"/>
      <c r="I2" s="77"/>
      <c r="J2" s="77"/>
      <c r="K2" s="77"/>
      <c r="L2" s="77"/>
      <c r="M2" s="77"/>
      <c r="N2" s="77"/>
      <c r="O2" s="77"/>
      <c r="P2" s="77"/>
    </row>
    <row r="3" spans="1:16" ht="21" thickBot="1" x14ac:dyDescent="0.35">
      <c r="A3" s="38" t="s">
        <v>253</v>
      </c>
      <c r="B3" s="39" t="s">
        <v>182</v>
      </c>
      <c r="C3" s="78" t="s">
        <v>265</v>
      </c>
      <c r="D3" s="78" t="s">
        <v>220</v>
      </c>
      <c r="E3" s="78" t="s">
        <v>254</v>
      </c>
      <c r="F3" s="78" t="s">
        <v>255</v>
      </c>
      <c r="G3" s="78" t="s">
        <v>256</v>
      </c>
      <c r="H3" s="78" t="s">
        <v>257</v>
      </c>
      <c r="I3" s="78" t="s">
        <v>258</v>
      </c>
      <c r="J3" s="78" t="s">
        <v>259</v>
      </c>
      <c r="K3" s="78" t="s">
        <v>260</v>
      </c>
      <c r="L3" s="78" t="s">
        <v>261</v>
      </c>
      <c r="M3" s="78" t="s">
        <v>262</v>
      </c>
      <c r="N3" s="78" t="s">
        <v>221</v>
      </c>
      <c r="O3" s="78" t="s">
        <v>227</v>
      </c>
      <c r="P3" s="79" t="s">
        <v>207</v>
      </c>
    </row>
    <row r="4" spans="1:16" ht="13.5" thickBot="1" x14ac:dyDescent="0.25">
      <c r="B4" s="40"/>
      <c r="C4" s="80"/>
    </row>
    <row r="5" spans="1:16" ht="15" x14ac:dyDescent="0.25">
      <c r="A5" s="43" t="str">
        <f>+'INPUT FORM - Actual Expenditure'!A5</f>
        <v>Begraafplaas</v>
      </c>
      <c r="B5" s="42" t="s">
        <v>278</v>
      </c>
      <c r="C5" s="81">
        <f>+P5</f>
        <v>5920</v>
      </c>
      <c r="D5" s="82">
        <f>+'Input Form - Budgets Income'!C5</f>
        <v>308</v>
      </c>
      <c r="E5" s="82">
        <f>+'Input Form - Budgets Income'!D5</f>
        <v>317</v>
      </c>
      <c r="F5" s="82">
        <f>+'Input Form - Budgets Income'!E5</f>
        <v>255</v>
      </c>
      <c r="G5" s="82">
        <f>+'Input Form - Budgets Income'!F5</f>
        <v>705</v>
      </c>
      <c r="H5" s="82">
        <f>+'Input Form - Budgets Income'!G5</f>
        <v>396</v>
      </c>
      <c r="I5" s="82">
        <f>+'Input Form - Budgets Income'!H5</f>
        <v>440</v>
      </c>
      <c r="J5" s="82">
        <f>+'Input Form - Budgets Income'!I5</f>
        <v>471</v>
      </c>
      <c r="K5" s="82">
        <f>+'Input Form - Budgets Income'!J5</f>
        <v>454</v>
      </c>
      <c r="L5" s="82">
        <f>+'Input Form - Budgets Income'!K5</f>
        <v>405</v>
      </c>
      <c r="M5" s="82">
        <f>+'Input Form - Budgets Income'!L5</f>
        <v>330</v>
      </c>
      <c r="N5" s="82">
        <f>+'Input Form - Budgets Income'!M5</f>
        <v>1414</v>
      </c>
      <c r="O5" s="82">
        <f>+'Input Form - Budgets Income'!N5</f>
        <v>425</v>
      </c>
      <c r="P5" s="83">
        <f>SUM(D5:O5)</f>
        <v>5920</v>
      </c>
    </row>
    <row r="6" spans="1:16" ht="15" x14ac:dyDescent="0.25">
      <c r="A6" s="44"/>
      <c r="B6" s="42" t="s">
        <v>279</v>
      </c>
      <c r="C6" s="81">
        <f>+P6</f>
        <v>5920</v>
      </c>
      <c r="D6" s="82">
        <f>+D5</f>
        <v>308</v>
      </c>
      <c r="E6" s="82">
        <f>+E5+D6</f>
        <v>625</v>
      </c>
      <c r="F6" s="82">
        <f t="shared" ref="F6:O6" si="0">+F5+E6</f>
        <v>880</v>
      </c>
      <c r="G6" s="82">
        <f t="shared" si="0"/>
        <v>1585</v>
      </c>
      <c r="H6" s="82">
        <f t="shared" si="0"/>
        <v>1981</v>
      </c>
      <c r="I6" s="82">
        <f t="shared" si="0"/>
        <v>2421</v>
      </c>
      <c r="J6" s="82">
        <f t="shared" si="0"/>
        <v>2892</v>
      </c>
      <c r="K6" s="82">
        <f t="shared" si="0"/>
        <v>3346</v>
      </c>
      <c r="L6" s="82">
        <f t="shared" si="0"/>
        <v>3751</v>
      </c>
      <c r="M6" s="82">
        <f t="shared" si="0"/>
        <v>4081</v>
      </c>
      <c r="N6" s="82">
        <f t="shared" si="0"/>
        <v>5495</v>
      </c>
      <c r="O6" s="82">
        <f t="shared" si="0"/>
        <v>5920</v>
      </c>
      <c r="P6" s="83">
        <f>+O6</f>
        <v>5920</v>
      </c>
    </row>
    <row r="7" spans="1:16" ht="15" x14ac:dyDescent="0.25">
      <c r="A7" s="44"/>
      <c r="B7" s="42" t="s">
        <v>280</v>
      </c>
      <c r="C7" s="81">
        <f>+P7</f>
        <v>0</v>
      </c>
      <c r="D7" s="82">
        <f>+'Input Form - Actual Income'!C5</f>
        <v>0</v>
      </c>
      <c r="E7" s="82">
        <f>+'Input Form - Actual Income'!D5</f>
        <v>0</v>
      </c>
      <c r="F7" s="82">
        <f>+'Input Form - Actual Income'!E5</f>
        <v>0</v>
      </c>
      <c r="G7" s="82">
        <f>+'Input Form - Actual Income'!F5</f>
        <v>0</v>
      </c>
      <c r="H7" s="82">
        <f>+'Input Form - Actual Income'!G5</f>
        <v>0</v>
      </c>
      <c r="I7" s="82">
        <f>+'Input Form - Actual Income'!H5</f>
        <v>0</v>
      </c>
      <c r="J7" s="82">
        <f>+'Input Form - Actual Income'!I5</f>
        <v>0</v>
      </c>
      <c r="K7" s="82">
        <f>+'Input Form - Actual Income'!J5</f>
        <v>0</v>
      </c>
      <c r="L7" s="82">
        <f>+'Input Form - Actual Income'!K5</f>
        <v>0</v>
      </c>
      <c r="M7" s="82">
        <f>+'Input Form - Actual Income'!L5</f>
        <v>0</v>
      </c>
      <c r="N7" s="82">
        <f>+'Input Form - Actual Income'!M5</f>
        <v>0</v>
      </c>
      <c r="O7" s="82">
        <f>+'Input Form - Actual Income'!N5</f>
        <v>0</v>
      </c>
      <c r="P7" s="83">
        <f>SUM(D7:O7)</f>
        <v>0</v>
      </c>
    </row>
    <row r="8" spans="1:16" ht="15" x14ac:dyDescent="0.25">
      <c r="A8" s="44"/>
      <c r="B8" s="42" t="s">
        <v>281</v>
      </c>
      <c r="C8" s="81">
        <f>+P8</f>
        <v>0</v>
      </c>
      <c r="D8" s="82">
        <f>+D7</f>
        <v>0</v>
      </c>
      <c r="E8" s="82">
        <f>+E7+D8</f>
        <v>0</v>
      </c>
      <c r="F8" s="82">
        <f t="shared" ref="F8:O8" si="1">+F7+E8</f>
        <v>0</v>
      </c>
      <c r="G8" s="82">
        <f t="shared" si="1"/>
        <v>0</v>
      </c>
      <c r="H8" s="82">
        <f t="shared" si="1"/>
        <v>0</v>
      </c>
      <c r="I8" s="82">
        <f t="shared" si="1"/>
        <v>0</v>
      </c>
      <c r="J8" s="82">
        <f t="shared" si="1"/>
        <v>0</v>
      </c>
      <c r="K8" s="82">
        <f t="shared" si="1"/>
        <v>0</v>
      </c>
      <c r="L8" s="82">
        <f t="shared" si="1"/>
        <v>0</v>
      </c>
      <c r="M8" s="82">
        <f t="shared" si="1"/>
        <v>0</v>
      </c>
      <c r="N8" s="82">
        <f t="shared" si="1"/>
        <v>0</v>
      </c>
      <c r="O8" s="82">
        <f t="shared" si="1"/>
        <v>0</v>
      </c>
      <c r="P8" s="83">
        <f>+O8</f>
        <v>0</v>
      </c>
    </row>
    <row r="9" spans="1:16" ht="13.5" thickBot="1" x14ac:dyDescent="0.25">
      <c r="A9" s="45"/>
      <c r="B9" s="42" t="s">
        <v>282</v>
      </c>
      <c r="C9" s="84">
        <f>+C6-C8</f>
        <v>5920</v>
      </c>
      <c r="D9" s="84">
        <f t="shared" ref="D9:P9" si="2">+D6-D8</f>
        <v>308</v>
      </c>
      <c r="E9" s="84">
        <f t="shared" si="2"/>
        <v>625</v>
      </c>
      <c r="F9" s="84">
        <f t="shared" si="2"/>
        <v>880</v>
      </c>
      <c r="G9" s="84">
        <f t="shared" si="2"/>
        <v>1585</v>
      </c>
      <c r="H9" s="84">
        <f t="shared" si="2"/>
        <v>1981</v>
      </c>
      <c r="I9" s="84">
        <f t="shared" si="2"/>
        <v>2421</v>
      </c>
      <c r="J9" s="84">
        <f t="shared" si="2"/>
        <v>2892</v>
      </c>
      <c r="K9" s="84">
        <f t="shared" si="2"/>
        <v>3346</v>
      </c>
      <c r="L9" s="84">
        <f t="shared" si="2"/>
        <v>3751</v>
      </c>
      <c r="M9" s="84">
        <f t="shared" si="2"/>
        <v>4081</v>
      </c>
      <c r="N9" s="84">
        <f t="shared" si="2"/>
        <v>5495</v>
      </c>
      <c r="O9" s="84">
        <f t="shared" si="2"/>
        <v>5920</v>
      </c>
      <c r="P9" s="84">
        <f t="shared" si="2"/>
        <v>5920</v>
      </c>
    </row>
    <row r="10" spans="1:16" ht="13.5" thickBot="1" x14ac:dyDescent="0.25">
      <c r="A10" s="40"/>
      <c r="B10" s="40"/>
      <c r="C10" s="80"/>
    </row>
    <row r="11" spans="1:16" ht="15" x14ac:dyDescent="0.25">
      <c r="A11" s="43" t="str">
        <f>+'INPUT FORM - Budget-Expenditure'!A6</f>
        <v>Behuising amptelik</v>
      </c>
      <c r="B11" s="42" t="s">
        <v>278</v>
      </c>
      <c r="C11" s="81">
        <f>+P11</f>
        <v>2904</v>
      </c>
      <c r="D11" s="82">
        <f>+'Input Form - Budgets Income'!C6</f>
        <v>242</v>
      </c>
      <c r="E11" s="82">
        <f>+'Input Form - Budgets Income'!D6</f>
        <v>242</v>
      </c>
      <c r="F11" s="82">
        <f>+'Input Form - Budgets Income'!E6</f>
        <v>242</v>
      </c>
      <c r="G11" s="82">
        <f>+'Input Form - Budgets Income'!F6</f>
        <v>242</v>
      </c>
      <c r="H11" s="82">
        <f>+'Input Form - Budgets Income'!G6</f>
        <v>242</v>
      </c>
      <c r="I11" s="82">
        <f>+'Input Form - Budgets Income'!H6</f>
        <v>242</v>
      </c>
      <c r="J11" s="82">
        <f>+'Input Form - Budgets Income'!I6</f>
        <v>242</v>
      </c>
      <c r="K11" s="82">
        <f>+'Input Form - Budgets Income'!J6</f>
        <v>242</v>
      </c>
      <c r="L11" s="82">
        <f>+'Input Form - Budgets Income'!K6</f>
        <v>242</v>
      </c>
      <c r="M11" s="82">
        <f>+'Input Form - Budgets Income'!L6</f>
        <v>242</v>
      </c>
      <c r="N11" s="82">
        <f>+'Input Form - Budgets Income'!M6</f>
        <v>242</v>
      </c>
      <c r="O11" s="82">
        <f>+'Input Form - Budgets Income'!N6</f>
        <v>242</v>
      </c>
      <c r="P11" s="83">
        <f>SUM(D11:O11)</f>
        <v>2904</v>
      </c>
    </row>
    <row r="12" spans="1:16" ht="15" x14ac:dyDescent="0.25">
      <c r="A12" s="44"/>
      <c r="B12" s="42" t="s">
        <v>279</v>
      </c>
      <c r="C12" s="81">
        <f>+P12</f>
        <v>2904</v>
      </c>
      <c r="D12" s="82">
        <f>+D11</f>
        <v>242</v>
      </c>
      <c r="E12" s="82">
        <f t="shared" ref="E12:O12" si="3">+E11+D12</f>
        <v>484</v>
      </c>
      <c r="F12" s="82">
        <f t="shared" si="3"/>
        <v>726</v>
      </c>
      <c r="G12" s="82">
        <f t="shared" si="3"/>
        <v>968</v>
      </c>
      <c r="H12" s="82">
        <f t="shared" si="3"/>
        <v>1210</v>
      </c>
      <c r="I12" s="82">
        <f t="shared" si="3"/>
        <v>1452</v>
      </c>
      <c r="J12" s="82">
        <f t="shared" si="3"/>
        <v>1694</v>
      </c>
      <c r="K12" s="82">
        <f t="shared" si="3"/>
        <v>1936</v>
      </c>
      <c r="L12" s="82">
        <f t="shared" si="3"/>
        <v>2178</v>
      </c>
      <c r="M12" s="82">
        <f t="shared" si="3"/>
        <v>2420</v>
      </c>
      <c r="N12" s="82">
        <f t="shared" si="3"/>
        <v>2662</v>
      </c>
      <c r="O12" s="82">
        <f t="shared" si="3"/>
        <v>2904</v>
      </c>
      <c r="P12" s="83">
        <f>+O12</f>
        <v>2904</v>
      </c>
    </row>
    <row r="13" spans="1:16" ht="15" x14ac:dyDescent="0.25">
      <c r="A13" s="44"/>
      <c r="B13" s="42" t="s">
        <v>280</v>
      </c>
      <c r="C13" s="81">
        <f>+P13</f>
        <v>0</v>
      </c>
      <c r="D13" s="82">
        <f>+'Input Form - Actual Income'!C6</f>
        <v>0</v>
      </c>
      <c r="E13" s="82">
        <f>+'Input Form - Actual Income'!D6</f>
        <v>0</v>
      </c>
      <c r="F13" s="82">
        <f>+'Input Form - Actual Income'!E6</f>
        <v>0</v>
      </c>
      <c r="G13" s="82">
        <f>+'Input Form - Actual Income'!F6</f>
        <v>0</v>
      </c>
      <c r="H13" s="82">
        <f>+'Input Form - Actual Income'!G6</f>
        <v>0</v>
      </c>
      <c r="I13" s="82">
        <f>+'Input Form - Actual Income'!H6</f>
        <v>0</v>
      </c>
      <c r="J13" s="82">
        <f>+'Input Form - Actual Income'!I6</f>
        <v>0</v>
      </c>
      <c r="K13" s="82">
        <f>+'Input Form - Actual Income'!J6</f>
        <v>0</v>
      </c>
      <c r="L13" s="82">
        <f>+'Input Form - Actual Income'!K6</f>
        <v>0</v>
      </c>
      <c r="M13" s="82">
        <f>+'Input Form - Actual Income'!L6</f>
        <v>0</v>
      </c>
      <c r="N13" s="82">
        <f>+'Input Form - Actual Income'!M6</f>
        <v>0</v>
      </c>
      <c r="O13" s="82">
        <f>+'Input Form - Actual Income'!N6</f>
        <v>0</v>
      </c>
      <c r="P13" s="83">
        <f>SUM(D13:O13)</f>
        <v>0</v>
      </c>
    </row>
    <row r="14" spans="1:16" ht="15" x14ac:dyDescent="0.25">
      <c r="A14" s="44"/>
      <c r="B14" s="42" t="s">
        <v>281</v>
      </c>
      <c r="C14" s="81">
        <f>+P14</f>
        <v>0</v>
      </c>
      <c r="D14" s="82">
        <f>+D13</f>
        <v>0</v>
      </c>
      <c r="E14" s="82">
        <f t="shared" ref="E14:O14" si="4">+E13+D14</f>
        <v>0</v>
      </c>
      <c r="F14" s="82">
        <f t="shared" si="4"/>
        <v>0</v>
      </c>
      <c r="G14" s="82">
        <f t="shared" si="4"/>
        <v>0</v>
      </c>
      <c r="H14" s="82">
        <f t="shared" si="4"/>
        <v>0</v>
      </c>
      <c r="I14" s="82">
        <f t="shared" si="4"/>
        <v>0</v>
      </c>
      <c r="J14" s="82">
        <f t="shared" si="4"/>
        <v>0</v>
      </c>
      <c r="K14" s="82">
        <f t="shared" si="4"/>
        <v>0</v>
      </c>
      <c r="L14" s="82">
        <f t="shared" si="4"/>
        <v>0</v>
      </c>
      <c r="M14" s="82">
        <f t="shared" si="4"/>
        <v>0</v>
      </c>
      <c r="N14" s="82">
        <f t="shared" si="4"/>
        <v>0</v>
      </c>
      <c r="O14" s="82">
        <f t="shared" si="4"/>
        <v>0</v>
      </c>
      <c r="P14" s="83">
        <f>+O14</f>
        <v>0</v>
      </c>
    </row>
    <row r="15" spans="1:16" ht="13.5" thickBot="1" x14ac:dyDescent="0.25">
      <c r="A15" s="45"/>
      <c r="B15" s="42" t="s">
        <v>282</v>
      </c>
      <c r="C15" s="84">
        <f t="shared" ref="C15:P15" si="5">+C12-C14</f>
        <v>2904</v>
      </c>
      <c r="D15" s="84">
        <f t="shared" si="5"/>
        <v>242</v>
      </c>
      <c r="E15" s="84">
        <f t="shared" si="5"/>
        <v>484</v>
      </c>
      <c r="F15" s="84">
        <f t="shared" si="5"/>
        <v>726</v>
      </c>
      <c r="G15" s="84">
        <f t="shared" si="5"/>
        <v>968</v>
      </c>
      <c r="H15" s="84">
        <f t="shared" si="5"/>
        <v>1210</v>
      </c>
      <c r="I15" s="84">
        <f t="shared" si="5"/>
        <v>1452</v>
      </c>
      <c r="J15" s="84">
        <f t="shared" si="5"/>
        <v>1694</v>
      </c>
      <c r="K15" s="84">
        <f t="shared" si="5"/>
        <v>1936</v>
      </c>
      <c r="L15" s="84">
        <f t="shared" si="5"/>
        <v>2178</v>
      </c>
      <c r="M15" s="84">
        <f t="shared" si="5"/>
        <v>2420</v>
      </c>
      <c r="N15" s="84">
        <f t="shared" si="5"/>
        <v>2662</v>
      </c>
      <c r="O15" s="84">
        <f t="shared" si="5"/>
        <v>2904</v>
      </c>
      <c r="P15" s="84">
        <f t="shared" si="5"/>
        <v>2904</v>
      </c>
    </row>
    <row r="16" spans="1:16" ht="13.5" thickBot="1" x14ac:dyDescent="0.25">
      <c r="A16" s="40"/>
      <c r="B16" s="40"/>
      <c r="C16" s="80"/>
    </row>
    <row r="17" spans="1:16" ht="15" x14ac:dyDescent="0.25">
      <c r="A17" s="43" t="str">
        <f>+'INPUT FORM - Actual Expenditure'!A7</f>
        <v>Biblioteek</v>
      </c>
      <c r="B17" s="42" t="s">
        <v>278</v>
      </c>
      <c r="C17" s="81">
        <f>+P17</f>
        <v>730</v>
      </c>
      <c r="D17" s="82">
        <f>+'Input Form - Budgets Income'!C7</f>
        <v>53</v>
      </c>
      <c r="E17" s="82">
        <f>+'Input Form - Budgets Income'!D7</f>
        <v>64</v>
      </c>
      <c r="F17" s="82">
        <f>+'Input Form - Budgets Income'!E7</f>
        <v>33</v>
      </c>
      <c r="G17" s="82">
        <f>+'Input Form - Budgets Income'!F7</f>
        <v>84</v>
      </c>
      <c r="H17" s="82">
        <f>+'Input Form - Budgets Income'!G7</f>
        <v>83</v>
      </c>
      <c r="I17" s="82">
        <f>+'Input Form - Budgets Income'!H7</f>
        <v>12</v>
      </c>
      <c r="J17" s="82">
        <f>+'Input Form - Budgets Income'!I7</f>
        <v>37</v>
      </c>
      <c r="K17" s="82">
        <f>+'Input Form - Budgets Income'!J7</f>
        <v>59</v>
      </c>
      <c r="L17" s="82">
        <f>+'Input Form - Budgets Income'!K7</f>
        <v>50</v>
      </c>
      <c r="M17" s="82">
        <f>+'Input Form - Budgets Income'!L7</f>
        <v>55</v>
      </c>
      <c r="N17" s="82">
        <f>+'Input Form - Budgets Income'!M7</f>
        <v>85</v>
      </c>
      <c r="O17" s="82">
        <f>+'Input Form - Budgets Income'!N7</f>
        <v>115</v>
      </c>
      <c r="P17" s="83">
        <f>SUM(D17:O17)</f>
        <v>730</v>
      </c>
    </row>
    <row r="18" spans="1:16" ht="15" x14ac:dyDescent="0.25">
      <c r="A18" s="44"/>
      <c r="B18" s="42" t="s">
        <v>279</v>
      </c>
      <c r="C18" s="81">
        <f>+P18</f>
        <v>730</v>
      </c>
      <c r="D18" s="82">
        <f>+D17</f>
        <v>53</v>
      </c>
      <c r="E18" s="82">
        <f t="shared" ref="E18:O18" si="6">+E17+D18</f>
        <v>117</v>
      </c>
      <c r="F18" s="82">
        <f t="shared" si="6"/>
        <v>150</v>
      </c>
      <c r="G18" s="82">
        <f t="shared" si="6"/>
        <v>234</v>
      </c>
      <c r="H18" s="82">
        <f t="shared" si="6"/>
        <v>317</v>
      </c>
      <c r="I18" s="82">
        <f t="shared" si="6"/>
        <v>329</v>
      </c>
      <c r="J18" s="82">
        <f t="shared" si="6"/>
        <v>366</v>
      </c>
      <c r="K18" s="82">
        <f t="shared" si="6"/>
        <v>425</v>
      </c>
      <c r="L18" s="82">
        <f t="shared" si="6"/>
        <v>475</v>
      </c>
      <c r="M18" s="82">
        <f t="shared" si="6"/>
        <v>530</v>
      </c>
      <c r="N18" s="82">
        <f t="shared" si="6"/>
        <v>615</v>
      </c>
      <c r="O18" s="82">
        <f t="shared" si="6"/>
        <v>730</v>
      </c>
      <c r="P18" s="83">
        <f>+O18</f>
        <v>730</v>
      </c>
    </row>
    <row r="19" spans="1:16" ht="15" x14ac:dyDescent="0.25">
      <c r="A19" s="44"/>
      <c r="B19" s="42" t="s">
        <v>280</v>
      </c>
      <c r="C19" s="81">
        <f>+P19</f>
        <v>0</v>
      </c>
      <c r="D19" s="82">
        <f>+'Input Form - Actual Income'!C7</f>
        <v>0</v>
      </c>
      <c r="E19" s="82">
        <f>+'Input Form - Actual Income'!D7</f>
        <v>0</v>
      </c>
      <c r="F19" s="82">
        <f>+'Input Form - Actual Income'!E7</f>
        <v>0</v>
      </c>
      <c r="G19" s="82">
        <f>+'Input Form - Actual Income'!F7</f>
        <v>0</v>
      </c>
      <c r="H19" s="82">
        <f>+'Input Form - Actual Income'!G7</f>
        <v>0</v>
      </c>
      <c r="I19" s="82">
        <f>+'Input Form - Actual Income'!H7</f>
        <v>0</v>
      </c>
      <c r="J19" s="82">
        <f>+'Input Form - Actual Income'!I7</f>
        <v>0</v>
      </c>
      <c r="K19" s="82">
        <f>+'Input Form - Actual Income'!J7</f>
        <v>0</v>
      </c>
      <c r="L19" s="82">
        <f>+'Input Form - Actual Income'!K7</f>
        <v>0</v>
      </c>
      <c r="M19" s="82">
        <f>+'Input Form - Actual Income'!L7</f>
        <v>0</v>
      </c>
      <c r="N19" s="82">
        <f>+'Input Form - Actual Income'!M7</f>
        <v>0</v>
      </c>
      <c r="O19" s="82">
        <f>+'Input Form - Actual Income'!N7</f>
        <v>0</v>
      </c>
      <c r="P19" s="83">
        <f>SUM(D19:O19)</f>
        <v>0</v>
      </c>
    </row>
    <row r="20" spans="1:16" ht="15" x14ac:dyDescent="0.25">
      <c r="A20" s="44"/>
      <c r="B20" s="42" t="s">
        <v>281</v>
      </c>
      <c r="C20" s="81">
        <f>+P20</f>
        <v>0</v>
      </c>
      <c r="D20" s="82">
        <f>+D19</f>
        <v>0</v>
      </c>
      <c r="E20" s="82">
        <f t="shared" ref="E20:O20" si="7">+E19+D20</f>
        <v>0</v>
      </c>
      <c r="F20" s="82">
        <f t="shared" si="7"/>
        <v>0</v>
      </c>
      <c r="G20" s="82">
        <f t="shared" si="7"/>
        <v>0</v>
      </c>
      <c r="H20" s="82">
        <f t="shared" si="7"/>
        <v>0</v>
      </c>
      <c r="I20" s="82">
        <f t="shared" si="7"/>
        <v>0</v>
      </c>
      <c r="J20" s="82">
        <f t="shared" si="7"/>
        <v>0</v>
      </c>
      <c r="K20" s="82">
        <f t="shared" si="7"/>
        <v>0</v>
      </c>
      <c r="L20" s="82">
        <f t="shared" si="7"/>
        <v>0</v>
      </c>
      <c r="M20" s="82">
        <f t="shared" si="7"/>
        <v>0</v>
      </c>
      <c r="N20" s="82">
        <f t="shared" si="7"/>
        <v>0</v>
      </c>
      <c r="O20" s="82">
        <f t="shared" si="7"/>
        <v>0</v>
      </c>
      <c r="P20" s="83">
        <f>+O20</f>
        <v>0</v>
      </c>
    </row>
    <row r="21" spans="1:16" ht="13.5" thickBot="1" x14ac:dyDescent="0.25">
      <c r="A21" s="45"/>
      <c r="B21" s="42" t="s">
        <v>282</v>
      </c>
      <c r="C21" s="84">
        <f t="shared" ref="C21:P21" si="8">+C18-C20</f>
        <v>730</v>
      </c>
      <c r="D21" s="84">
        <f t="shared" si="8"/>
        <v>53</v>
      </c>
      <c r="E21" s="84">
        <f t="shared" si="8"/>
        <v>117</v>
      </c>
      <c r="F21" s="84">
        <f t="shared" si="8"/>
        <v>150</v>
      </c>
      <c r="G21" s="84">
        <f t="shared" si="8"/>
        <v>234</v>
      </c>
      <c r="H21" s="84">
        <f t="shared" si="8"/>
        <v>317</v>
      </c>
      <c r="I21" s="84">
        <f t="shared" si="8"/>
        <v>329</v>
      </c>
      <c r="J21" s="84">
        <f t="shared" si="8"/>
        <v>366</v>
      </c>
      <c r="K21" s="84">
        <f t="shared" si="8"/>
        <v>425</v>
      </c>
      <c r="L21" s="84">
        <f t="shared" si="8"/>
        <v>475</v>
      </c>
      <c r="M21" s="84">
        <f t="shared" si="8"/>
        <v>530</v>
      </c>
      <c r="N21" s="84">
        <f t="shared" si="8"/>
        <v>615</v>
      </c>
      <c r="O21" s="84">
        <f t="shared" si="8"/>
        <v>730</v>
      </c>
      <c r="P21" s="84">
        <f t="shared" si="8"/>
        <v>730</v>
      </c>
    </row>
    <row r="22" spans="1:16" ht="13.5" thickBot="1" x14ac:dyDescent="0.25">
      <c r="A22" s="40"/>
      <c r="B22" s="40"/>
      <c r="C22" s="80"/>
    </row>
    <row r="23" spans="1:16" ht="15" x14ac:dyDescent="0.25">
      <c r="A23" s="43" t="str">
        <f>+'INPUT FORM - Budget-Expenditure'!A8</f>
        <v>Brandweerdiens</v>
      </c>
      <c r="B23" s="42" t="s">
        <v>278</v>
      </c>
      <c r="C23" s="81">
        <f>+P23</f>
        <v>0</v>
      </c>
      <c r="D23" s="82">
        <f>+'Input Form - Budgets Income'!C8</f>
        <v>0</v>
      </c>
      <c r="E23" s="82">
        <f>+'Input Form - Budgets Income'!D8</f>
        <v>0</v>
      </c>
      <c r="F23" s="82">
        <f>+'Input Form - Budgets Income'!E8</f>
        <v>0</v>
      </c>
      <c r="G23" s="82">
        <f>+'Input Form - Budgets Income'!F8</f>
        <v>0</v>
      </c>
      <c r="H23" s="82">
        <f>+'Input Form - Budgets Income'!G8</f>
        <v>0</v>
      </c>
      <c r="I23" s="82">
        <f>+'Input Form - Budgets Income'!H8</f>
        <v>0</v>
      </c>
      <c r="J23" s="82">
        <f>+'Input Form - Budgets Income'!I8</f>
        <v>0</v>
      </c>
      <c r="K23" s="82">
        <f>+'Input Form - Budgets Income'!J8</f>
        <v>0</v>
      </c>
      <c r="L23" s="82">
        <f>+'Input Form - Budgets Income'!K8</f>
        <v>0</v>
      </c>
      <c r="M23" s="82">
        <f>+'Input Form - Budgets Income'!L8</f>
        <v>0</v>
      </c>
      <c r="N23" s="82">
        <f>+'Input Form - Budgets Income'!M8</f>
        <v>0</v>
      </c>
      <c r="O23" s="82">
        <f>+'Input Form - Budgets Income'!N8</f>
        <v>0</v>
      </c>
      <c r="P23" s="83">
        <f>SUM(D23:O23)</f>
        <v>0</v>
      </c>
    </row>
    <row r="24" spans="1:16" ht="15" x14ac:dyDescent="0.25">
      <c r="A24" s="44"/>
      <c r="B24" s="42" t="s">
        <v>279</v>
      </c>
      <c r="C24" s="81">
        <f>+P24</f>
        <v>0</v>
      </c>
      <c r="D24" s="82">
        <f>+D23</f>
        <v>0</v>
      </c>
      <c r="E24" s="82">
        <f t="shared" ref="E24:O24" si="9">+E23+D24</f>
        <v>0</v>
      </c>
      <c r="F24" s="82">
        <f t="shared" si="9"/>
        <v>0</v>
      </c>
      <c r="G24" s="82">
        <f t="shared" si="9"/>
        <v>0</v>
      </c>
      <c r="H24" s="82">
        <f t="shared" si="9"/>
        <v>0</v>
      </c>
      <c r="I24" s="82">
        <f t="shared" si="9"/>
        <v>0</v>
      </c>
      <c r="J24" s="82">
        <f t="shared" si="9"/>
        <v>0</v>
      </c>
      <c r="K24" s="82">
        <f t="shared" si="9"/>
        <v>0</v>
      </c>
      <c r="L24" s="82">
        <f t="shared" si="9"/>
        <v>0</v>
      </c>
      <c r="M24" s="82">
        <f t="shared" si="9"/>
        <v>0</v>
      </c>
      <c r="N24" s="82">
        <f t="shared" si="9"/>
        <v>0</v>
      </c>
      <c r="O24" s="82">
        <f t="shared" si="9"/>
        <v>0</v>
      </c>
      <c r="P24" s="83">
        <f>+O24</f>
        <v>0</v>
      </c>
    </row>
    <row r="25" spans="1:16" ht="15" x14ac:dyDescent="0.25">
      <c r="A25" s="44"/>
      <c r="B25" s="42" t="s">
        <v>280</v>
      </c>
      <c r="C25" s="81">
        <f>+P25</f>
        <v>0</v>
      </c>
      <c r="D25" s="82">
        <f>+'Input Form - Actual Income'!C8</f>
        <v>0</v>
      </c>
      <c r="E25" s="82">
        <f>+'Input Form - Actual Income'!D8</f>
        <v>0</v>
      </c>
      <c r="F25" s="82">
        <f>+'Input Form - Actual Income'!E8</f>
        <v>0</v>
      </c>
      <c r="G25" s="82">
        <f>+'Input Form - Actual Income'!F8</f>
        <v>0</v>
      </c>
      <c r="H25" s="82">
        <f>+'Input Form - Actual Income'!G8</f>
        <v>0</v>
      </c>
      <c r="I25" s="82">
        <f>+'Input Form - Actual Income'!H8</f>
        <v>0</v>
      </c>
      <c r="J25" s="82">
        <f>+'Input Form - Actual Income'!I8</f>
        <v>0</v>
      </c>
      <c r="K25" s="82">
        <f>+'Input Form - Actual Income'!J8</f>
        <v>0</v>
      </c>
      <c r="L25" s="82">
        <f>+'Input Form - Actual Income'!K8</f>
        <v>0</v>
      </c>
      <c r="M25" s="82">
        <f>+'Input Form - Actual Income'!L8</f>
        <v>0</v>
      </c>
      <c r="N25" s="82">
        <f>+'Input Form - Actual Income'!M8</f>
        <v>0</v>
      </c>
      <c r="O25" s="82">
        <f>+'Input Form - Actual Income'!N8</f>
        <v>0</v>
      </c>
      <c r="P25" s="83">
        <f>SUM(D25:O25)</f>
        <v>0</v>
      </c>
    </row>
    <row r="26" spans="1:16" ht="15" x14ac:dyDescent="0.25">
      <c r="A26" s="44"/>
      <c r="B26" s="42" t="s">
        <v>281</v>
      </c>
      <c r="C26" s="81">
        <f>+P26</f>
        <v>0</v>
      </c>
      <c r="D26" s="82">
        <f>+D25</f>
        <v>0</v>
      </c>
      <c r="E26" s="82">
        <f t="shared" ref="E26:O26" si="10">+E25+D26</f>
        <v>0</v>
      </c>
      <c r="F26" s="82">
        <f t="shared" si="10"/>
        <v>0</v>
      </c>
      <c r="G26" s="82">
        <f t="shared" si="10"/>
        <v>0</v>
      </c>
      <c r="H26" s="82">
        <f t="shared" si="10"/>
        <v>0</v>
      </c>
      <c r="I26" s="82">
        <f t="shared" si="10"/>
        <v>0</v>
      </c>
      <c r="J26" s="82">
        <f t="shared" si="10"/>
        <v>0</v>
      </c>
      <c r="K26" s="82">
        <f t="shared" si="10"/>
        <v>0</v>
      </c>
      <c r="L26" s="82">
        <f t="shared" si="10"/>
        <v>0</v>
      </c>
      <c r="M26" s="82">
        <f t="shared" si="10"/>
        <v>0</v>
      </c>
      <c r="N26" s="82">
        <f t="shared" si="10"/>
        <v>0</v>
      </c>
      <c r="O26" s="82">
        <f t="shared" si="10"/>
        <v>0</v>
      </c>
      <c r="P26" s="83">
        <f>+O26</f>
        <v>0</v>
      </c>
    </row>
    <row r="27" spans="1:16" ht="13.5" thickBot="1" x14ac:dyDescent="0.25">
      <c r="A27" s="45"/>
      <c r="B27" s="42" t="s">
        <v>282</v>
      </c>
      <c r="C27" s="84">
        <f t="shared" ref="C27:P27" si="11">+C24-C26</f>
        <v>0</v>
      </c>
      <c r="D27" s="84">
        <f t="shared" si="11"/>
        <v>0</v>
      </c>
      <c r="E27" s="84">
        <f t="shared" si="11"/>
        <v>0</v>
      </c>
      <c r="F27" s="84">
        <f t="shared" si="11"/>
        <v>0</v>
      </c>
      <c r="G27" s="84">
        <f t="shared" si="11"/>
        <v>0</v>
      </c>
      <c r="H27" s="84">
        <f t="shared" si="11"/>
        <v>0</v>
      </c>
      <c r="I27" s="84">
        <f t="shared" si="11"/>
        <v>0</v>
      </c>
      <c r="J27" s="84">
        <f t="shared" si="11"/>
        <v>0</v>
      </c>
      <c r="K27" s="84">
        <f t="shared" si="11"/>
        <v>0</v>
      </c>
      <c r="L27" s="84">
        <f t="shared" si="11"/>
        <v>0</v>
      </c>
      <c r="M27" s="84">
        <f t="shared" si="11"/>
        <v>0</v>
      </c>
      <c r="N27" s="84">
        <f t="shared" si="11"/>
        <v>0</v>
      </c>
      <c r="O27" s="84">
        <f t="shared" si="11"/>
        <v>0</v>
      </c>
      <c r="P27" s="84">
        <f t="shared" si="11"/>
        <v>0</v>
      </c>
    </row>
    <row r="28" spans="1:16" ht="13.5" thickBot="1" x14ac:dyDescent="0.25">
      <c r="A28" s="40"/>
      <c r="B28" s="40"/>
      <c r="C28" s="80"/>
    </row>
    <row r="29" spans="1:16" ht="15" x14ac:dyDescent="0.25">
      <c r="A29" s="43" t="str">
        <f>+'INPUT FORM - Actual Expenditure'!A9</f>
        <v>Burgerlike Beskerming/Noodramp</v>
      </c>
      <c r="B29" s="42" t="s">
        <v>278</v>
      </c>
      <c r="C29" s="81">
        <f>+P29</f>
        <v>0</v>
      </c>
      <c r="D29" s="82">
        <f>+'Input Form - Budgets Income'!C9</f>
        <v>0</v>
      </c>
      <c r="E29" s="82">
        <f>+'Input Form - Budgets Income'!D9</f>
        <v>0</v>
      </c>
      <c r="F29" s="82">
        <f>+'Input Form - Budgets Income'!E9</f>
        <v>0</v>
      </c>
      <c r="G29" s="82">
        <f>+'Input Form - Budgets Income'!F9</f>
        <v>0</v>
      </c>
      <c r="H29" s="82">
        <f>+'Input Form - Budgets Income'!G9</f>
        <v>0</v>
      </c>
      <c r="I29" s="82">
        <f>+'Input Form - Budgets Income'!H9</f>
        <v>0</v>
      </c>
      <c r="J29" s="82">
        <f>+'Input Form - Budgets Income'!I9</f>
        <v>0</v>
      </c>
      <c r="K29" s="82">
        <f>+'Input Form - Budgets Income'!J9</f>
        <v>0</v>
      </c>
      <c r="L29" s="82">
        <f>+'Input Form - Budgets Income'!K9</f>
        <v>0</v>
      </c>
      <c r="M29" s="82">
        <f>+'Input Form - Budgets Income'!L9</f>
        <v>0</v>
      </c>
      <c r="N29" s="82">
        <f>+'Input Form - Budgets Income'!M9</f>
        <v>0</v>
      </c>
      <c r="O29" s="82">
        <f>+'Input Form - Budgets Income'!N9</f>
        <v>0</v>
      </c>
      <c r="P29" s="83">
        <f>SUM(D29:O29)</f>
        <v>0</v>
      </c>
    </row>
    <row r="30" spans="1:16" ht="15" x14ac:dyDescent="0.25">
      <c r="A30" s="44"/>
      <c r="B30" s="42" t="s">
        <v>279</v>
      </c>
      <c r="C30" s="81">
        <f>+P30</f>
        <v>0</v>
      </c>
      <c r="D30" s="82">
        <f>+D29</f>
        <v>0</v>
      </c>
      <c r="E30" s="82">
        <f t="shared" ref="E30:O30" si="12">+E29+D30</f>
        <v>0</v>
      </c>
      <c r="F30" s="82">
        <f t="shared" si="12"/>
        <v>0</v>
      </c>
      <c r="G30" s="82">
        <f t="shared" si="12"/>
        <v>0</v>
      </c>
      <c r="H30" s="82">
        <f t="shared" si="12"/>
        <v>0</v>
      </c>
      <c r="I30" s="82">
        <f t="shared" si="12"/>
        <v>0</v>
      </c>
      <c r="J30" s="82">
        <f t="shared" si="12"/>
        <v>0</v>
      </c>
      <c r="K30" s="82">
        <f t="shared" si="12"/>
        <v>0</v>
      </c>
      <c r="L30" s="82">
        <f t="shared" si="12"/>
        <v>0</v>
      </c>
      <c r="M30" s="82">
        <f t="shared" si="12"/>
        <v>0</v>
      </c>
      <c r="N30" s="82">
        <f t="shared" si="12"/>
        <v>0</v>
      </c>
      <c r="O30" s="82">
        <f t="shared" si="12"/>
        <v>0</v>
      </c>
      <c r="P30" s="83">
        <f>+O30</f>
        <v>0</v>
      </c>
    </row>
    <row r="31" spans="1:16" ht="15" x14ac:dyDescent="0.25">
      <c r="A31" s="44"/>
      <c r="B31" s="42" t="s">
        <v>280</v>
      </c>
      <c r="C31" s="81">
        <f>+P31</f>
        <v>0</v>
      </c>
      <c r="D31" s="82">
        <f>+'Input Form - Actual Income'!C9</f>
        <v>0</v>
      </c>
      <c r="E31" s="82">
        <f>+'Input Form - Actual Income'!D9</f>
        <v>0</v>
      </c>
      <c r="F31" s="82">
        <f>+'Input Form - Actual Income'!E9</f>
        <v>0</v>
      </c>
      <c r="G31" s="82">
        <f>+'Input Form - Actual Income'!F9</f>
        <v>0</v>
      </c>
      <c r="H31" s="82">
        <f>+'Input Form - Actual Income'!G9</f>
        <v>0</v>
      </c>
      <c r="I31" s="82">
        <f>+'Input Form - Actual Income'!H9</f>
        <v>0</v>
      </c>
      <c r="J31" s="82">
        <f>+'Input Form - Actual Income'!I9</f>
        <v>0</v>
      </c>
      <c r="K31" s="82">
        <f>+'Input Form - Actual Income'!J9</f>
        <v>0</v>
      </c>
      <c r="L31" s="82">
        <f>+'Input Form - Actual Income'!K9</f>
        <v>0</v>
      </c>
      <c r="M31" s="82">
        <f>+'Input Form - Actual Income'!L9</f>
        <v>0</v>
      </c>
      <c r="N31" s="82">
        <f>+'Input Form - Actual Income'!M9</f>
        <v>0</v>
      </c>
      <c r="O31" s="82">
        <f>+'Input Form - Actual Income'!N9</f>
        <v>0</v>
      </c>
      <c r="P31" s="83">
        <f>SUM(D31:O31)</f>
        <v>0</v>
      </c>
    </row>
    <row r="32" spans="1:16" ht="15" x14ac:dyDescent="0.25">
      <c r="A32" s="44"/>
      <c r="B32" s="42" t="s">
        <v>281</v>
      </c>
      <c r="C32" s="81">
        <f>+P32</f>
        <v>0</v>
      </c>
      <c r="D32" s="82">
        <f>+D31</f>
        <v>0</v>
      </c>
      <c r="E32" s="82">
        <f t="shared" ref="E32:O32" si="13">+E31+D32</f>
        <v>0</v>
      </c>
      <c r="F32" s="82">
        <f t="shared" si="13"/>
        <v>0</v>
      </c>
      <c r="G32" s="82">
        <f t="shared" si="13"/>
        <v>0</v>
      </c>
      <c r="H32" s="82">
        <f t="shared" si="13"/>
        <v>0</v>
      </c>
      <c r="I32" s="82">
        <f t="shared" si="13"/>
        <v>0</v>
      </c>
      <c r="J32" s="82">
        <f t="shared" si="13"/>
        <v>0</v>
      </c>
      <c r="K32" s="82">
        <f t="shared" si="13"/>
        <v>0</v>
      </c>
      <c r="L32" s="82">
        <f t="shared" si="13"/>
        <v>0</v>
      </c>
      <c r="M32" s="82">
        <f t="shared" si="13"/>
        <v>0</v>
      </c>
      <c r="N32" s="82">
        <f t="shared" si="13"/>
        <v>0</v>
      </c>
      <c r="O32" s="82">
        <f t="shared" si="13"/>
        <v>0</v>
      </c>
      <c r="P32" s="83">
        <f>+O32</f>
        <v>0</v>
      </c>
    </row>
    <row r="33" spans="1:16" ht="13.5" thickBot="1" x14ac:dyDescent="0.25">
      <c r="A33" s="45"/>
      <c r="B33" s="42" t="s">
        <v>282</v>
      </c>
      <c r="C33" s="84">
        <f t="shared" ref="C33:P33" si="14">+C30-C32</f>
        <v>0</v>
      </c>
      <c r="D33" s="84">
        <f t="shared" si="14"/>
        <v>0</v>
      </c>
      <c r="E33" s="84">
        <f t="shared" si="14"/>
        <v>0</v>
      </c>
      <c r="F33" s="84">
        <f t="shared" si="14"/>
        <v>0</v>
      </c>
      <c r="G33" s="84">
        <f t="shared" si="14"/>
        <v>0</v>
      </c>
      <c r="H33" s="84">
        <f t="shared" si="14"/>
        <v>0</v>
      </c>
      <c r="I33" s="84">
        <f t="shared" si="14"/>
        <v>0</v>
      </c>
      <c r="J33" s="84">
        <f t="shared" si="14"/>
        <v>0</v>
      </c>
      <c r="K33" s="84">
        <f t="shared" si="14"/>
        <v>0</v>
      </c>
      <c r="L33" s="84">
        <f t="shared" si="14"/>
        <v>0</v>
      </c>
      <c r="M33" s="84">
        <f t="shared" si="14"/>
        <v>0</v>
      </c>
      <c r="N33" s="84">
        <f t="shared" si="14"/>
        <v>0</v>
      </c>
      <c r="O33" s="84">
        <f t="shared" si="14"/>
        <v>0</v>
      </c>
      <c r="P33" s="84">
        <f t="shared" si="14"/>
        <v>0</v>
      </c>
    </row>
    <row r="34" spans="1:16" ht="13.5" thickBot="1" x14ac:dyDescent="0.25">
      <c r="A34" s="40"/>
      <c r="B34" s="40"/>
      <c r="C34" s="80"/>
    </row>
    <row r="35" spans="1:16" ht="15" x14ac:dyDescent="0.25">
      <c r="A35" s="43" t="str">
        <f>+'INPUT FORM - Budget-Expenditure'!A10</f>
        <v>Eiendomsbelasting</v>
      </c>
      <c r="B35" s="42" t="s">
        <v>278</v>
      </c>
      <c r="C35" s="81">
        <f>+P35</f>
        <v>9629011.7300000004</v>
      </c>
      <c r="D35" s="82">
        <f>+'Input Form - Budgets Income'!C10</f>
        <v>4141323</v>
      </c>
      <c r="E35" s="82">
        <f>+'Input Form - Budgets Income'!D10</f>
        <v>0</v>
      </c>
      <c r="F35" s="82">
        <f>+'Input Form - Budgets Income'!E10</f>
        <v>0</v>
      </c>
      <c r="G35" s="82">
        <f>+'Input Form - Budgets Income'!F10</f>
        <v>0</v>
      </c>
      <c r="H35" s="82">
        <f>+'Input Form - Budgets Income'!G10</f>
        <v>0</v>
      </c>
      <c r="I35" s="82">
        <f>+'Input Form - Budgets Income'!H10</f>
        <v>0</v>
      </c>
      <c r="J35" s="82">
        <f>+'Input Form - Budgets Income'!I10</f>
        <v>0</v>
      </c>
      <c r="K35" s="82">
        <f>+'Input Form - Budgets Income'!J10</f>
        <v>0</v>
      </c>
      <c r="L35" s="82">
        <f>+'Input Form - Budgets Income'!K10</f>
        <v>5487688.7300000004</v>
      </c>
      <c r="M35" s="82">
        <f>+'Input Form - Budgets Income'!L10</f>
        <v>0</v>
      </c>
      <c r="N35" s="82">
        <f>+'Input Form - Budgets Income'!M10</f>
        <v>0</v>
      </c>
      <c r="O35" s="82">
        <f>+'Input Form - Budgets Income'!N10</f>
        <v>0</v>
      </c>
      <c r="P35" s="83">
        <f>SUM(D35:O35)</f>
        <v>9629011.7300000004</v>
      </c>
    </row>
    <row r="36" spans="1:16" ht="15" x14ac:dyDescent="0.25">
      <c r="A36" s="44"/>
      <c r="B36" s="42" t="s">
        <v>279</v>
      </c>
      <c r="C36" s="81">
        <f>+P36</f>
        <v>9629011.7300000004</v>
      </c>
      <c r="D36" s="82">
        <f>+D35</f>
        <v>4141323</v>
      </c>
      <c r="E36" s="82">
        <f t="shared" ref="E36:O36" si="15">+E35+D36</f>
        <v>4141323</v>
      </c>
      <c r="F36" s="82">
        <f t="shared" si="15"/>
        <v>4141323</v>
      </c>
      <c r="G36" s="82">
        <f t="shared" si="15"/>
        <v>4141323</v>
      </c>
      <c r="H36" s="82">
        <f t="shared" si="15"/>
        <v>4141323</v>
      </c>
      <c r="I36" s="82">
        <f t="shared" si="15"/>
        <v>4141323</v>
      </c>
      <c r="J36" s="82">
        <f t="shared" si="15"/>
        <v>4141323</v>
      </c>
      <c r="K36" s="82">
        <f t="shared" si="15"/>
        <v>4141323</v>
      </c>
      <c r="L36" s="82">
        <f t="shared" si="15"/>
        <v>9629011.7300000004</v>
      </c>
      <c r="M36" s="82">
        <f t="shared" si="15"/>
        <v>9629011.7300000004</v>
      </c>
      <c r="N36" s="82">
        <f t="shared" si="15"/>
        <v>9629011.7300000004</v>
      </c>
      <c r="O36" s="82">
        <f t="shared" si="15"/>
        <v>9629011.7300000004</v>
      </c>
      <c r="P36" s="83">
        <f>+O36</f>
        <v>9629011.7300000004</v>
      </c>
    </row>
    <row r="37" spans="1:16" ht="15" x14ac:dyDescent="0.25">
      <c r="A37" s="44"/>
      <c r="B37" s="42" t="s">
        <v>280</v>
      </c>
      <c r="C37" s="81">
        <f>+P37</f>
        <v>0</v>
      </c>
      <c r="D37" s="82">
        <f>+'Input Form - Actual Income'!C10</f>
        <v>0</v>
      </c>
      <c r="E37" s="82">
        <f>+'Input Form - Actual Income'!D10</f>
        <v>0</v>
      </c>
      <c r="F37" s="82">
        <f>+'Input Form - Actual Income'!E10</f>
        <v>0</v>
      </c>
      <c r="G37" s="82">
        <f>+'Input Form - Actual Income'!F10</f>
        <v>0</v>
      </c>
      <c r="H37" s="82">
        <f>+'Input Form - Actual Income'!G10</f>
        <v>0</v>
      </c>
      <c r="I37" s="82">
        <f>+'Input Form - Actual Income'!H10</f>
        <v>0</v>
      </c>
      <c r="J37" s="82">
        <f>+'Input Form - Actual Income'!I10</f>
        <v>0</v>
      </c>
      <c r="K37" s="82">
        <f>+'Input Form - Actual Income'!J10</f>
        <v>0</v>
      </c>
      <c r="L37" s="82">
        <f>+'Input Form - Actual Income'!K10</f>
        <v>0</v>
      </c>
      <c r="M37" s="82">
        <f>+'Input Form - Actual Income'!L10</f>
        <v>0</v>
      </c>
      <c r="N37" s="82">
        <f>+'Input Form - Actual Income'!M10</f>
        <v>0</v>
      </c>
      <c r="O37" s="82">
        <f>+'Input Form - Actual Income'!N10</f>
        <v>0</v>
      </c>
      <c r="P37" s="83">
        <f>SUM(D37:O37)</f>
        <v>0</v>
      </c>
    </row>
    <row r="38" spans="1:16" ht="15" x14ac:dyDescent="0.25">
      <c r="A38" s="44"/>
      <c r="B38" s="42" t="s">
        <v>281</v>
      </c>
      <c r="C38" s="81">
        <f>+P38</f>
        <v>0</v>
      </c>
      <c r="D38" s="82">
        <f>+D37</f>
        <v>0</v>
      </c>
      <c r="E38" s="82">
        <f t="shared" ref="E38:O38" si="16">+E37+D38</f>
        <v>0</v>
      </c>
      <c r="F38" s="82">
        <f t="shared" si="16"/>
        <v>0</v>
      </c>
      <c r="G38" s="82">
        <f t="shared" si="16"/>
        <v>0</v>
      </c>
      <c r="H38" s="82">
        <f t="shared" si="16"/>
        <v>0</v>
      </c>
      <c r="I38" s="82">
        <f t="shared" si="16"/>
        <v>0</v>
      </c>
      <c r="J38" s="82">
        <f t="shared" si="16"/>
        <v>0</v>
      </c>
      <c r="K38" s="82">
        <f t="shared" si="16"/>
        <v>0</v>
      </c>
      <c r="L38" s="82">
        <f t="shared" si="16"/>
        <v>0</v>
      </c>
      <c r="M38" s="82">
        <f t="shared" si="16"/>
        <v>0</v>
      </c>
      <c r="N38" s="82">
        <f t="shared" si="16"/>
        <v>0</v>
      </c>
      <c r="O38" s="82">
        <f t="shared" si="16"/>
        <v>0</v>
      </c>
      <c r="P38" s="83">
        <f>+O38</f>
        <v>0</v>
      </c>
    </row>
    <row r="39" spans="1:16" ht="13.5" thickBot="1" x14ac:dyDescent="0.25">
      <c r="A39" s="45"/>
      <c r="B39" s="42" t="s">
        <v>282</v>
      </c>
      <c r="C39" s="84">
        <f t="shared" ref="C39:P39" si="17">+C36-C38</f>
        <v>9629011.7300000004</v>
      </c>
      <c r="D39" s="84">
        <f t="shared" si="17"/>
        <v>4141323</v>
      </c>
      <c r="E39" s="84">
        <f t="shared" si="17"/>
        <v>4141323</v>
      </c>
      <c r="F39" s="84">
        <f t="shared" si="17"/>
        <v>4141323</v>
      </c>
      <c r="G39" s="84">
        <f t="shared" si="17"/>
        <v>4141323</v>
      </c>
      <c r="H39" s="84">
        <f t="shared" si="17"/>
        <v>4141323</v>
      </c>
      <c r="I39" s="84">
        <f t="shared" si="17"/>
        <v>4141323</v>
      </c>
      <c r="J39" s="84">
        <f t="shared" si="17"/>
        <v>4141323</v>
      </c>
      <c r="K39" s="84">
        <f t="shared" si="17"/>
        <v>4141323</v>
      </c>
      <c r="L39" s="84">
        <f t="shared" si="17"/>
        <v>9629011.7300000004</v>
      </c>
      <c r="M39" s="84">
        <f t="shared" si="17"/>
        <v>9629011.7300000004</v>
      </c>
      <c r="N39" s="84">
        <f t="shared" si="17"/>
        <v>9629011.7300000004</v>
      </c>
      <c r="O39" s="84">
        <f t="shared" si="17"/>
        <v>9629011.7300000004</v>
      </c>
      <c r="P39" s="84">
        <f t="shared" si="17"/>
        <v>9629011.7300000004</v>
      </c>
    </row>
    <row r="40" spans="1:16" ht="13.5" thickBot="1" x14ac:dyDescent="0.25">
      <c r="A40" s="40"/>
      <c r="B40" s="40"/>
      <c r="C40" s="80"/>
    </row>
    <row r="41" spans="1:16" ht="15" x14ac:dyDescent="0.25">
      <c r="A41" s="43" t="str">
        <f>+'INPUT FORM - Budget-Expenditure'!A11</f>
        <v>Gesondheidsdienste</v>
      </c>
      <c r="B41" s="42" t="s">
        <v>278</v>
      </c>
      <c r="C41" s="81">
        <f>+P41</f>
        <v>0</v>
      </c>
      <c r="D41" s="82">
        <f>+'Input Form - Budgets Income'!C11</f>
        <v>0</v>
      </c>
      <c r="E41" s="82">
        <f>+'Input Form - Budgets Income'!D11</f>
        <v>0</v>
      </c>
      <c r="F41" s="82">
        <f>+'Input Form - Budgets Income'!E11</f>
        <v>0</v>
      </c>
      <c r="G41" s="82">
        <f>+'Input Form - Budgets Income'!F11</f>
        <v>0</v>
      </c>
      <c r="H41" s="82">
        <f>+'Input Form - Budgets Income'!G11</f>
        <v>0</v>
      </c>
      <c r="I41" s="82">
        <f>+'Input Form - Budgets Income'!H11</f>
        <v>0</v>
      </c>
      <c r="J41" s="82">
        <f>+'Input Form - Budgets Income'!I11</f>
        <v>0</v>
      </c>
      <c r="K41" s="82">
        <f>+'Input Form - Budgets Income'!J11</f>
        <v>0</v>
      </c>
      <c r="L41" s="82">
        <f>+'Input Form - Budgets Income'!K11</f>
        <v>0</v>
      </c>
      <c r="M41" s="82">
        <f>+'Input Form - Budgets Income'!L11</f>
        <v>0</v>
      </c>
      <c r="N41" s="82">
        <f>+'Input Form - Budgets Income'!M11</f>
        <v>0</v>
      </c>
      <c r="O41" s="82">
        <f>+'Input Form - Budgets Income'!N11</f>
        <v>0</v>
      </c>
      <c r="P41" s="83">
        <f>SUM(D41:O41)</f>
        <v>0</v>
      </c>
    </row>
    <row r="42" spans="1:16" ht="15" x14ac:dyDescent="0.25">
      <c r="A42" s="44"/>
      <c r="B42" s="42" t="s">
        <v>279</v>
      </c>
      <c r="C42" s="81">
        <f>+P42</f>
        <v>0</v>
      </c>
      <c r="D42" s="82">
        <f>+D41</f>
        <v>0</v>
      </c>
      <c r="E42" s="82">
        <f t="shared" ref="E42:O42" si="18">+E41+D42</f>
        <v>0</v>
      </c>
      <c r="F42" s="82">
        <f t="shared" si="18"/>
        <v>0</v>
      </c>
      <c r="G42" s="82">
        <f t="shared" si="18"/>
        <v>0</v>
      </c>
      <c r="H42" s="82">
        <f t="shared" si="18"/>
        <v>0</v>
      </c>
      <c r="I42" s="82">
        <f t="shared" si="18"/>
        <v>0</v>
      </c>
      <c r="J42" s="82">
        <f t="shared" si="18"/>
        <v>0</v>
      </c>
      <c r="K42" s="82">
        <f t="shared" si="18"/>
        <v>0</v>
      </c>
      <c r="L42" s="82">
        <f t="shared" si="18"/>
        <v>0</v>
      </c>
      <c r="M42" s="82">
        <f t="shared" si="18"/>
        <v>0</v>
      </c>
      <c r="N42" s="82">
        <f t="shared" si="18"/>
        <v>0</v>
      </c>
      <c r="O42" s="82">
        <f t="shared" si="18"/>
        <v>0</v>
      </c>
      <c r="P42" s="83">
        <f>+O42</f>
        <v>0</v>
      </c>
    </row>
    <row r="43" spans="1:16" ht="15" x14ac:dyDescent="0.25">
      <c r="A43" s="44"/>
      <c r="B43" s="42" t="s">
        <v>280</v>
      </c>
      <c r="C43" s="81">
        <f>+P43</f>
        <v>0</v>
      </c>
      <c r="D43" s="82">
        <f>+'Input Form - Actual Income'!C11</f>
        <v>0</v>
      </c>
      <c r="E43" s="82">
        <f>+'Input Form - Actual Income'!D11</f>
        <v>0</v>
      </c>
      <c r="F43" s="82">
        <f>+'Input Form - Actual Income'!E11</f>
        <v>0</v>
      </c>
      <c r="G43" s="82">
        <f>+'Input Form - Actual Income'!F11</f>
        <v>0</v>
      </c>
      <c r="H43" s="82">
        <f>+'Input Form - Actual Income'!G11</f>
        <v>0</v>
      </c>
      <c r="I43" s="82">
        <f>+'Input Form - Actual Income'!H11</f>
        <v>0</v>
      </c>
      <c r="J43" s="82">
        <f>+'Input Form - Actual Income'!I11</f>
        <v>0</v>
      </c>
      <c r="K43" s="82">
        <f>+'Input Form - Actual Income'!J11</f>
        <v>0</v>
      </c>
      <c r="L43" s="82">
        <f>+'Input Form - Actual Income'!K11</f>
        <v>0</v>
      </c>
      <c r="M43" s="82">
        <f>+'Input Form - Actual Income'!L11</f>
        <v>0</v>
      </c>
      <c r="N43" s="82">
        <f>+'Input Form - Actual Income'!M11</f>
        <v>0</v>
      </c>
      <c r="O43" s="82">
        <f>+'Input Form - Actual Income'!N11</f>
        <v>0</v>
      </c>
      <c r="P43" s="83">
        <f>SUM(D43:O43)</f>
        <v>0</v>
      </c>
    </row>
    <row r="44" spans="1:16" ht="15" x14ac:dyDescent="0.25">
      <c r="A44" s="44"/>
      <c r="B44" s="42" t="s">
        <v>281</v>
      </c>
      <c r="C44" s="81">
        <f>+P44</f>
        <v>0</v>
      </c>
      <c r="D44" s="82">
        <f>+D43</f>
        <v>0</v>
      </c>
      <c r="E44" s="82">
        <f t="shared" ref="E44:O44" si="19">+E43+D44</f>
        <v>0</v>
      </c>
      <c r="F44" s="82">
        <f t="shared" si="19"/>
        <v>0</v>
      </c>
      <c r="G44" s="82">
        <f t="shared" si="19"/>
        <v>0</v>
      </c>
      <c r="H44" s="82">
        <f t="shared" si="19"/>
        <v>0</v>
      </c>
      <c r="I44" s="82">
        <f t="shared" si="19"/>
        <v>0</v>
      </c>
      <c r="J44" s="82">
        <f t="shared" si="19"/>
        <v>0</v>
      </c>
      <c r="K44" s="82">
        <f t="shared" si="19"/>
        <v>0</v>
      </c>
      <c r="L44" s="82">
        <f t="shared" si="19"/>
        <v>0</v>
      </c>
      <c r="M44" s="82">
        <f t="shared" si="19"/>
        <v>0</v>
      </c>
      <c r="N44" s="82">
        <f t="shared" si="19"/>
        <v>0</v>
      </c>
      <c r="O44" s="82">
        <f t="shared" si="19"/>
        <v>0</v>
      </c>
      <c r="P44" s="83">
        <f>+O44</f>
        <v>0</v>
      </c>
    </row>
    <row r="45" spans="1:16" ht="13.5" thickBot="1" x14ac:dyDescent="0.25">
      <c r="A45" s="45"/>
      <c r="B45" s="42" t="s">
        <v>282</v>
      </c>
      <c r="C45" s="84">
        <f t="shared" ref="C45:P45" si="20">+C42-C44</f>
        <v>0</v>
      </c>
      <c r="D45" s="84">
        <f t="shared" si="20"/>
        <v>0</v>
      </c>
      <c r="E45" s="84">
        <f t="shared" si="20"/>
        <v>0</v>
      </c>
      <c r="F45" s="84">
        <f t="shared" si="20"/>
        <v>0</v>
      </c>
      <c r="G45" s="84">
        <f t="shared" si="20"/>
        <v>0</v>
      </c>
      <c r="H45" s="84">
        <f t="shared" si="20"/>
        <v>0</v>
      </c>
      <c r="I45" s="84">
        <f t="shared" si="20"/>
        <v>0</v>
      </c>
      <c r="J45" s="84">
        <f t="shared" si="20"/>
        <v>0</v>
      </c>
      <c r="K45" s="84">
        <f t="shared" si="20"/>
        <v>0</v>
      </c>
      <c r="L45" s="84">
        <f t="shared" si="20"/>
        <v>0</v>
      </c>
      <c r="M45" s="84">
        <f t="shared" si="20"/>
        <v>0</v>
      </c>
      <c r="N45" s="84">
        <f t="shared" si="20"/>
        <v>0</v>
      </c>
      <c r="O45" s="84">
        <f t="shared" si="20"/>
        <v>0</v>
      </c>
      <c r="P45" s="84">
        <f t="shared" si="20"/>
        <v>0</v>
      </c>
    </row>
    <row r="46" spans="1:16" ht="13.5" thickBot="1" x14ac:dyDescent="0.25">
      <c r="A46" s="40"/>
      <c r="B46" s="40"/>
      <c r="C46" s="80"/>
    </row>
    <row r="47" spans="1:16" ht="15" x14ac:dyDescent="0.25">
      <c r="A47" s="43" t="str">
        <f>+'INPUT FORM - Budget-Expenditure'!A12</f>
        <v>Hoofpaaie</v>
      </c>
      <c r="B47" s="42" t="s">
        <v>278</v>
      </c>
      <c r="C47" s="81">
        <f>+P47</f>
        <v>0</v>
      </c>
      <c r="D47" s="82">
        <f>+'Input Form - Budgets Income'!C12</f>
        <v>0</v>
      </c>
      <c r="E47" s="82">
        <f>+'Input Form - Budgets Income'!D12</f>
        <v>0</v>
      </c>
      <c r="F47" s="82">
        <f>+'Input Form - Budgets Income'!E12</f>
        <v>0</v>
      </c>
      <c r="G47" s="82">
        <f>+'Input Form - Budgets Income'!F12</f>
        <v>0</v>
      </c>
      <c r="H47" s="82">
        <f>+'Input Form - Budgets Income'!G12</f>
        <v>0</v>
      </c>
      <c r="I47" s="82">
        <f>+'Input Form - Budgets Income'!H12</f>
        <v>0</v>
      </c>
      <c r="J47" s="82">
        <f>+'Input Form - Budgets Income'!I12</f>
        <v>0</v>
      </c>
      <c r="K47" s="82">
        <f>+'Input Form - Budgets Income'!J12</f>
        <v>0</v>
      </c>
      <c r="L47" s="82">
        <f>+'Input Form - Budgets Income'!K12</f>
        <v>0</v>
      </c>
      <c r="M47" s="82">
        <f>+'Input Form - Budgets Income'!L12</f>
        <v>0</v>
      </c>
      <c r="N47" s="82">
        <f>+'Input Form - Budgets Income'!M12</f>
        <v>0</v>
      </c>
      <c r="O47" s="82">
        <f>+'Input Form - Budgets Income'!N12</f>
        <v>0</v>
      </c>
      <c r="P47" s="83">
        <f>SUM(D47:O47)</f>
        <v>0</v>
      </c>
    </row>
    <row r="48" spans="1:16" ht="15" x14ac:dyDescent="0.25">
      <c r="A48" s="44"/>
      <c r="B48" s="42" t="s">
        <v>279</v>
      </c>
      <c r="C48" s="81">
        <f>+P48</f>
        <v>0</v>
      </c>
      <c r="D48" s="82">
        <f>+D47</f>
        <v>0</v>
      </c>
      <c r="E48" s="82">
        <f t="shared" ref="E48:O48" si="21">+E47+D48</f>
        <v>0</v>
      </c>
      <c r="F48" s="82">
        <f t="shared" si="21"/>
        <v>0</v>
      </c>
      <c r="G48" s="82">
        <f t="shared" si="21"/>
        <v>0</v>
      </c>
      <c r="H48" s="82">
        <f t="shared" si="21"/>
        <v>0</v>
      </c>
      <c r="I48" s="82">
        <f t="shared" si="21"/>
        <v>0</v>
      </c>
      <c r="J48" s="82">
        <f t="shared" si="21"/>
        <v>0</v>
      </c>
      <c r="K48" s="82">
        <f t="shared" si="21"/>
        <v>0</v>
      </c>
      <c r="L48" s="82">
        <f t="shared" si="21"/>
        <v>0</v>
      </c>
      <c r="M48" s="82">
        <f t="shared" si="21"/>
        <v>0</v>
      </c>
      <c r="N48" s="82">
        <f t="shared" si="21"/>
        <v>0</v>
      </c>
      <c r="O48" s="82">
        <f t="shared" si="21"/>
        <v>0</v>
      </c>
      <c r="P48" s="83">
        <f>+O48</f>
        <v>0</v>
      </c>
    </row>
    <row r="49" spans="1:16" ht="15" x14ac:dyDescent="0.25">
      <c r="A49" s="44"/>
      <c r="B49" s="42" t="s">
        <v>280</v>
      </c>
      <c r="C49" s="81">
        <f>+P49</f>
        <v>0</v>
      </c>
      <c r="D49" s="82">
        <f>+'Input Form - Actual Income'!C12</f>
        <v>0</v>
      </c>
      <c r="E49" s="82">
        <f>+'Input Form - Actual Income'!D12</f>
        <v>0</v>
      </c>
      <c r="F49" s="82">
        <f>+'Input Form - Actual Income'!E12</f>
        <v>0</v>
      </c>
      <c r="G49" s="82">
        <f>+'Input Form - Actual Income'!F12</f>
        <v>0</v>
      </c>
      <c r="H49" s="82">
        <f>+'Input Form - Actual Income'!G12</f>
        <v>0</v>
      </c>
      <c r="I49" s="82">
        <f>+'Input Form - Actual Income'!H12</f>
        <v>0</v>
      </c>
      <c r="J49" s="82">
        <f>+'Input Form - Actual Income'!I12</f>
        <v>0</v>
      </c>
      <c r="K49" s="82">
        <f>+'Input Form - Actual Income'!J12</f>
        <v>0</v>
      </c>
      <c r="L49" s="82">
        <f>+'Input Form - Actual Income'!K12</f>
        <v>0</v>
      </c>
      <c r="M49" s="82">
        <f>+'Input Form - Actual Income'!L12</f>
        <v>0</v>
      </c>
      <c r="N49" s="82">
        <f>+'Input Form - Actual Income'!M12</f>
        <v>0</v>
      </c>
      <c r="O49" s="82">
        <f>+'Input Form - Actual Income'!N12</f>
        <v>0</v>
      </c>
      <c r="P49" s="83">
        <f>SUM(D49:O49)</f>
        <v>0</v>
      </c>
    </row>
    <row r="50" spans="1:16" ht="15" x14ac:dyDescent="0.25">
      <c r="A50" s="44"/>
      <c r="B50" s="42" t="s">
        <v>281</v>
      </c>
      <c r="C50" s="81">
        <f>+P50</f>
        <v>0</v>
      </c>
      <c r="D50" s="82">
        <f>+D49</f>
        <v>0</v>
      </c>
      <c r="E50" s="82">
        <f t="shared" ref="E50:O50" si="22">+E49+D50</f>
        <v>0</v>
      </c>
      <c r="F50" s="82">
        <f t="shared" si="22"/>
        <v>0</v>
      </c>
      <c r="G50" s="82">
        <f t="shared" si="22"/>
        <v>0</v>
      </c>
      <c r="H50" s="82">
        <f t="shared" si="22"/>
        <v>0</v>
      </c>
      <c r="I50" s="82">
        <f t="shared" si="22"/>
        <v>0</v>
      </c>
      <c r="J50" s="82">
        <f t="shared" si="22"/>
        <v>0</v>
      </c>
      <c r="K50" s="82">
        <f t="shared" si="22"/>
        <v>0</v>
      </c>
      <c r="L50" s="82">
        <f t="shared" si="22"/>
        <v>0</v>
      </c>
      <c r="M50" s="82">
        <f t="shared" si="22"/>
        <v>0</v>
      </c>
      <c r="N50" s="82">
        <f t="shared" si="22"/>
        <v>0</v>
      </c>
      <c r="O50" s="82">
        <f t="shared" si="22"/>
        <v>0</v>
      </c>
      <c r="P50" s="83">
        <f>+O50</f>
        <v>0</v>
      </c>
    </row>
    <row r="51" spans="1:16" ht="13.5" thickBot="1" x14ac:dyDescent="0.25">
      <c r="A51" s="45"/>
      <c r="B51" s="42" t="s">
        <v>282</v>
      </c>
      <c r="C51" s="84">
        <f t="shared" ref="C51:P51" si="23">+C48-C50</f>
        <v>0</v>
      </c>
      <c r="D51" s="84">
        <f t="shared" si="23"/>
        <v>0</v>
      </c>
      <c r="E51" s="84">
        <f t="shared" si="23"/>
        <v>0</v>
      </c>
      <c r="F51" s="84">
        <f t="shared" si="23"/>
        <v>0</v>
      </c>
      <c r="G51" s="84">
        <f t="shared" si="23"/>
        <v>0</v>
      </c>
      <c r="H51" s="84">
        <f t="shared" si="23"/>
        <v>0</v>
      </c>
      <c r="I51" s="84">
        <f t="shared" si="23"/>
        <v>0</v>
      </c>
      <c r="J51" s="84">
        <f t="shared" si="23"/>
        <v>0</v>
      </c>
      <c r="K51" s="84">
        <f t="shared" si="23"/>
        <v>0</v>
      </c>
      <c r="L51" s="84">
        <f t="shared" si="23"/>
        <v>0</v>
      </c>
      <c r="M51" s="84">
        <f t="shared" si="23"/>
        <v>0</v>
      </c>
      <c r="N51" s="84">
        <f t="shared" si="23"/>
        <v>0</v>
      </c>
      <c r="O51" s="84">
        <f t="shared" si="23"/>
        <v>0</v>
      </c>
      <c r="P51" s="84">
        <f t="shared" si="23"/>
        <v>0</v>
      </c>
    </row>
    <row r="52" spans="1:16" ht="13.5" thickBot="1" x14ac:dyDescent="0.25">
      <c r="A52" s="40"/>
      <c r="B52" s="40"/>
      <c r="C52" s="80"/>
    </row>
    <row r="53" spans="1:16" ht="15" x14ac:dyDescent="0.25">
      <c r="A53" s="43" t="str">
        <f>+'INPUT FORM - Budget-Expenditure'!A13</f>
        <v>Meent</v>
      </c>
      <c r="B53" s="42" t="s">
        <v>278</v>
      </c>
      <c r="C53" s="81">
        <f>+P53</f>
        <v>422392</v>
      </c>
      <c r="D53" s="82">
        <f>+'Input Form - Budgets Income'!C13</f>
        <v>154717</v>
      </c>
      <c r="E53" s="82">
        <f>+'Input Form - Budgets Income'!D13</f>
        <v>285</v>
      </c>
      <c r="F53" s="82">
        <f>+'Input Form - Budgets Income'!E13</f>
        <v>466</v>
      </c>
      <c r="G53" s="82">
        <f>+'Input Form - Budgets Income'!F13</f>
        <v>2147</v>
      </c>
      <c r="H53" s="82">
        <f>+'Input Form - Budgets Income'!G13</f>
        <v>439</v>
      </c>
      <c r="I53" s="82">
        <f>+'Input Form - Budgets Income'!H13</f>
        <v>64086</v>
      </c>
      <c r="J53" s="82">
        <f>+'Input Form - Budgets Income'!I13</f>
        <v>129138</v>
      </c>
      <c r="K53" s="82">
        <f>+'Input Form - Budgets Income'!J13</f>
        <v>397</v>
      </c>
      <c r="L53" s="82">
        <f>+'Input Form - Budgets Income'!K13</f>
        <v>392</v>
      </c>
      <c r="M53" s="82">
        <f>+'Input Form - Budgets Income'!L13</f>
        <v>401</v>
      </c>
      <c r="N53" s="82">
        <f>+'Input Form - Budgets Income'!M13</f>
        <v>696</v>
      </c>
      <c r="O53" s="82">
        <f>+'Input Form - Budgets Income'!N13</f>
        <v>69228</v>
      </c>
      <c r="P53" s="83">
        <f>SUM(D53:O53)</f>
        <v>422392</v>
      </c>
    </row>
    <row r="54" spans="1:16" ht="15" x14ac:dyDescent="0.25">
      <c r="A54" s="44"/>
      <c r="B54" s="42" t="s">
        <v>279</v>
      </c>
      <c r="C54" s="81">
        <f>+P54</f>
        <v>422392</v>
      </c>
      <c r="D54" s="82">
        <f>+D53</f>
        <v>154717</v>
      </c>
      <c r="E54" s="82">
        <f t="shared" ref="E54:O54" si="24">+E53+D54</f>
        <v>155002</v>
      </c>
      <c r="F54" s="82">
        <f t="shared" si="24"/>
        <v>155468</v>
      </c>
      <c r="G54" s="82">
        <f t="shared" si="24"/>
        <v>157615</v>
      </c>
      <c r="H54" s="82">
        <f t="shared" si="24"/>
        <v>158054</v>
      </c>
      <c r="I54" s="82">
        <f t="shared" si="24"/>
        <v>222140</v>
      </c>
      <c r="J54" s="82">
        <f t="shared" si="24"/>
        <v>351278</v>
      </c>
      <c r="K54" s="82">
        <f t="shared" si="24"/>
        <v>351675</v>
      </c>
      <c r="L54" s="82">
        <f t="shared" si="24"/>
        <v>352067</v>
      </c>
      <c r="M54" s="82">
        <f t="shared" si="24"/>
        <v>352468</v>
      </c>
      <c r="N54" s="82">
        <f t="shared" si="24"/>
        <v>353164</v>
      </c>
      <c r="O54" s="82">
        <f t="shared" si="24"/>
        <v>422392</v>
      </c>
      <c r="P54" s="83">
        <f>+O54</f>
        <v>422392</v>
      </c>
    </row>
    <row r="55" spans="1:16" ht="15" x14ac:dyDescent="0.25">
      <c r="A55" s="44"/>
      <c r="B55" s="42" t="s">
        <v>280</v>
      </c>
      <c r="C55" s="81">
        <f>+P55</f>
        <v>0</v>
      </c>
      <c r="D55" s="82">
        <f>+'Input Form - Actual Income'!C13</f>
        <v>0</v>
      </c>
      <c r="E55" s="82">
        <f>+'Input Form - Actual Income'!D13</f>
        <v>0</v>
      </c>
      <c r="F55" s="82">
        <f>+'Input Form - Actual Income'!E13</f>
        <v>0</v>
      </c>
      <c r="G55" s="82">
        <f>+'Input Form - Actual Income'!F13</f>
        <v>0</v>
      </c>
      <c r="H55" s="82">
        <f>+'Input Form - Actual Income'!G13</f>
        <v>0</v>
      </c>
      <c r="I55" s="82">
        <f>+'Input Form - Actual Income'!H13</f>
        <v>0</v>
      </c>
      <c r="J55" s="82">
        <f>+'Input Form - Actual Income'!I13</f>
        <v>0</v>
      </c>
      <c r="K55" s="82">
        <f>+'Input Form - Actual Income'!J13</f>
        <v>0</v>
      </c>
      <c r="L55" s="82">
        <f>+'Input Form - Actual Income'!K13</f>
        <v>0</v>
      </c>
      <c r="M55" s="82">
        <f>+'Input Form - Actual Income'!L13</f>
        <v>0</v>
      </c>
      <c r="N55" s="82">
        <f>+'Input Form - Actual Income'!M13</f>
        <v>0</v>
      </c>
      <c r="O55" s="82">
        <f>+'Input Form - Actual Income'!N13</f>
        <v>0</v>
      </c>
      <c r="P55" s="83">
        <f>SUM(D55:O55)</f>
        <v>0</v>
      </c>
    </row>
    <row r="56" spans="1:16" ht="15" x14ac:dyDescent="0.25">
      <c r="A56" s="44"/>
      <c r="B56" s="42" t="s">
        <v>281</v>
      </c>
      <c r="C56" s="81">
        <f>+P56</f>
        <v>0</v>
      </c>
      <c r="D56" s="82">
        <f>+D55</f>
        <v>0</v>
      </c>
      <c r="E56" s="82">
        <f t="shared" ref="E56:O56" si="25">+E55+D56</f>
        <v>0</v>
      </c>
      <c r="F56" s="82">
        <f t="shared" si="25"/>
        <v>0</v>
      </c>
      <c r="G56" s="82">
        <f t="shared" si="25"/>
        <v>0</v>
      </c>
      <c r="H56" s="82">
        <f t="shared" si="25"/>
        <v>0</v>
      </c>
      <c r="I56" s="82">
        <f t="shared" si="25"/>
        <v>0</v>
      </c>
      <c r="J56" s="82">
        <f t="shared" si="25"/>
        <v>0</v>
      </c>
      <c r="K56" s="82">
        <f t="shared" si="25"/>
        <v>0</v>
      </c>
      <c r="L56" s="82">
        <f t="shared" si="25"/>
        <v>0</v>
      </c>
      <c r="M56" s="82">
        <f t="shared" si="25"/>
        <v>0</v>
      </c>
      <c r="N56" s="82">
        <f t="shared" si="25"/>
        <v>0</v>
      </c>
      <c r="O56" s="82">
        <f t="shared" si="25"/>
        <v>0</v>
      </c>
      <c r="P56" s="83">
        <f>+O56</f>
        <v>0</v>
      </c>
    </row>
    <row r="57" spans="1:16" ht="13.5" thickBot="1" x14ac:dyDescent="0.25">
      <c r="A57" s="45"/>
      <c r="B57" s="42" t="s">
        <v>282</v>
      </c>
      <c r="C57" s="84">
        <f t="shared" ref="C57:P57" si="26">+C54-C56</f>
        <v>422392</v>
      </c>
      <c r="D57" s="84">
        <f t="shared" si="26"/>
        <v>154717</v>
      </c>
      <c r="E57" s="84">
        <f t="shared" si="26"/>
        <v>155002</v>
      </c>
      <c r="F57" s="84">
        <f t="shared" si="26"/>
        <v>155468</v>
      </c>
      <c r="G57" s="84">
        <f t="shared" si="26"/>
        <v>157615</v>
      </c>
      <c r="H57" s="84">
        <f t="shared" si="26"/>
        <v>158054</v>
      </c>
      <c r="I57" s="84">
        <f t="shared" si="26"/>
        <v>222140</v>
      </c>
      <c r="J57" s="84">
        <f t="shared" si="26"/>
        <v>351278</v>
      </c>
      <c r="K57" s="84">
        <f t="shared" si="26"/>
        <v>351675</v>
      </c>
      <c r="L57" s="84">
        <f t="shared" si="26"/>
        <v>352067</v>
      </c>
      <c r="M57" s="84">
        <f t="shared" si="26"/>
        <v>352468</v>
      </c>
      <c r="N57" s="84">
        <f t="shared" si="26"/>
        <v>353164</v>
      </c>
      <c r="O57" s="84">
        <f t="shared" si="26"/>
        <v>422392</v>
      </c>
      <c r="P57" s="84">
        <f t="shared" si="26"/>
        <v>422392</v>
      </c>
    </row>
    <row r="58" spans="1:16" ht="13.5" thickBot="1" x14ac:dyDescent="0.25">
      <c r="A58" s="40"/>
      <c r="B58" s="40"/>
      <c r="C58" s="80"/>
    </row>
    <row r="59" spans="1:16" ht="15" x14ac:dyDescent="0.25">
      <c r="A59" s="43" t="str">
        <f>+'INPUT FORM - Actual Expenditure'!A14</f>
        <v>Munisipale Geboue en Eiendomme</v>
      </c>
      <c r="B59" s="42" t="s">
        <v>278</v>
      </c>
      <c r="C59" s="81">
        <f>+P59</f>
        <v>43922</v>
      </c>
      <c r="D59" s="82">
        <f>+'Input Form - Budgets Income'!C14</f>
        <v>3525</v>
      </c>
      <c r="E59" s="82">
        <f>+'Input Form - Budgets Income'!D14</f>
        <v>3525</v>
      </c>
      <c r="F59" s="82">
        <f>+'Input Form - Budgets Income'!E14</f>
        <v>2623</v>
      </c>
      <c r="G59" s="82">
        <f>+'Input Form - Budgets Income'!F14</f>
        <v>8132</v>
      </c>
      <c r="H59" s="82">
        <f>+'Input Form - Budgets Income'!G14</f>
        <v>3333</v>
      </c>
      <c r="I59" s="82">
        <f>+'Input Form - Budgets Income'!H14</f>
        <v>3429</v>
      </c>
      <c r="J59" s="82">
        <f>+'Input Form - Budgets Income'!I14</f>
        <v>3775</v>
      </c>
      <c r="K59" s="82">
        <f>+'Input Form - Budgets Income'!J14</f>
        <v>5848</v>
      </c>
      <c r="L59" s="82">
        <f>+'Input Form - Budgets Income'!K14</f>
        <v>3391</v>
      </c>
      <c r="M59" s="82">
        <f>+'Input Form - Budgets Income'!L14</f>
        <v>2124</v>
      </c>
      <c r="N59" s="82">
        <f>+'Input Form - Budgets Income'!M14</f>
        <v>2201</v>
      </c>
      <c r="O59" s="82">
        <f>+'Input Form - Budgets Income'!N14</f>
        <v>2016</v>
      </c>
      <c r="P59" s="83">
        <f>SUM(D59:O59)</f>
        <v>43922</v>
      </c>
    </row>
    <row r="60" spans="1:16" ht="15" x14ac:dyDescent="0.25">
      <c r="A60" s="44"/>
      <c r="B60" s="42" t="s">
        <v>279</v>
      </c>
      <c r="C60" s="81">
        <f>+P60</f>
        <v>43922</v>
      </c>
      <c r="D60" s="82">
        <f>+D59</f>
        <v>3525</v>
      </c>
      <c r="E60" s="82">
        <f t="shared" ref="E60:O60" si="27">+E59+D60</f>
        <v>7050</v>
      </c>
      <c r="F60" s="82">
        <f t="shared" si="27"/>
        <v>9673</v>
      </c>
      <c r="G60" s="82">
        <f t="shared" si="27"/>
        <v>17805</v>
      </c>
      <c r="H60" s="82">
        <f t="shared" si="27"/>
        <v>21138</v>
      </c>
      <c r="I60" s="82">
        <f t="shared" si="27"/>
        <v>24567</v>
      </c>
      <c r="J60" s="82">
        <f t="shared" si="27"/>
        <v>28342</v>
      </c>
      <c r="K60" s="82">
        <f t="shared" si="27"/>
        <v>34190</v>
      </c>
      <c r="L60" s="82">
        <f t="shared" si="27"/>
        <v>37581</v>
      </c>
      <c r="M60" s="82">
        <f t="shared" si="27"/>
        <v>39705</v>
      </c>
      <c r="N60" s="82">
        <f t="shared" si="27"/>
        <v>41906</v>
      </c>
      <c r="O60" s="82">
        <f t="shared" si="27"/>
        <v>43922</v>
      </c>
      <c r="P60" s="83">
        <f>+O60</f>
        <v>43922</v>
      </c>
    </row>
    <row r="61" spans="1:16" ht="15" x14ac:dyDescent="0.25">
      <c r="A61" s="44"/>
      <c r="B61" s="42" t="s">
        <v>280</v>
      </c>
      <c r="C61" s="81">
        <f>+P61</f>
        <v>0</v>
      </c>
      <c r="D61" s="82">
        <f>+'Input Form - Actual Income'!C14</f>
        <v>0</v>
      </c>
      <c r="E61" s="82">
        <f>+'Input Form - Actual Income'!D14</f>
        <v>0</v>
      </c>
      <c r="F61" s="82">
        <f>+'Input Form - Actual Income'!E14</f>
        <v>0</v>
      </c>
      <c r="G61" s="82">
        <f>+'Input Form - Actual Income'!F14</f>
        <v>0</v>
      </c>
      <c r="H61" s="82">
        <f>+'Input Form - Actual Income'!G14</f>
        <v>0</v>
      </c>
      <c r="I61" s="82">
        <f>+'Input Form - Actual Income'!H14</f>
        <v>0</v>
      </c>
      <c r="J61" s="82">
        <f>+'Input Form - Actual Income'!I14</f>
        <v>0</v>
      </c>
      <c r="K61" s="82">
        <f>+'Input Form - Actual Income'!J14</f>
        <v>0</v>
      </c>
      <c r="L61" s="82">
        <f>+'Input Form - Actual Income'!K14</f>
        <v>0</v>
      </c>
      <c r="M61" s="82">
        <f>+'Input Form - Actual Income'!L14</f>
        <v>0</v>
      </c>
      <c r="N61" s="82">
        <f>+'Input Form - Actual Income'!M14</f>
        <v>0</v>
      </c>
      <c r="O61" s="82">
        <f>+'Input Form - Actual Income'!N14</f>
        <v>0</v>
      </c>
      <c r="P61" s="83">
        <f>SUM(D61:O61)</f>
        <v>0</v>
      </c>
    </row>
    <row r="62" spans="1:16" ht="15" x14ac:dyDescent="0.25">
      <c r="A62" s="44"/>
      <c r="B62" s="42" t="s">
        <v>281</v>
      </c>
      <c r="C62" s="81">
        <f>+P62</f>
        <v>0</v>
      </c>
      <c r="D62" s="82">
        <f>+D61</f>
        <v>0</v>
      </c>
      <c r="E62" s="82">
        <f t="shared" ref="E62:O62" si="28">+E61+D62</f>
        <v>0</v>
      </c>
      <c r="F62" s="82">
        <f t="shared" si="28"/>
        <v>0</v>
      </c>
      <c r="G62" s="82">
        <f t="shared" si="28"/>
        <v>0</v>
      </c>
      <c r="H62" s="82">
        <f t="shared" si="28"/>
        <v>0</v>
      </c>
      <c r="I62" s="82">
        <f t="shared" si="28"/>
        <v>0</v>
      </c>
      <c r="J62" s="82">
        <f t="shared" si="28"/>
        <v>0</v>
      </c>
      <c r="K62" s="82">
        <f t="shared" si="28"/>
        <v>0</v>
      </c>
      <c r="L62" s="82">
        <f t="shared" si="28"/>
        <v>0</v>
      </c>
      <c r="M62" s="82">
        <f t="shared" si="28"/>
        <v>0</v>
      </c>
      <c r="N62" s="82">
        <f t="shared" si="28"/>
        <v>0</v>
      </c>
      <c r="O62" s="82">
        <f t="shared" si="28"/>
        <v>0</v>
      </c>
      <c r="P62" s="83">
        <f>+O62</f>
        <v>0</v>
      </c>
    </row>
    <row r="63" spans="1:16" ht="13.5" thickBot="1" x14ac:dyDescent="0.25">
      <c r="A63" s="45"/>
      <c r="B63" s="42" t="s">
        <v>282</v>
      </c>
      <c r="C63" s="84">
        <f t="shared" ref="C63:P63" si="29">+C60-C62</f>
        <v>43922</v>
      </c>
      <c r="D63" s="84">
        <f t="shared" si="29"/>
        <v>3525</v>
      </c>
      <c r="E63" s="84">
        <f t="shared" si="29"/>
        <v>7050</v>
      </c>
      <c r="F63" s="84">
        <f t="shared" si="29"/>
        <v>9673</v>
      </c>
      <c r="G63" s="84">
        <f t="shared" si="29"/>
        <v>17805</v>
      </c>
      <c r="H63" s="84">
        <f t="shared" si="29"/>
        <v>21138</v>
      </c>
      <c r="I63" s="84">
        <f t="shared" si="29"/>
        <v>24567</v>
      </c>
      <c r="J63" s="84">
        <f t="shared" si="29"/>
        <v>28342</v>
      </c>
      <c r="K63" s="84">
        <f t="shared" si="29"/>
        <v>34190</v>
      </c>
      <c r="L63" s="84">
        <f t="shared" si="29"/>
        <v>37581</v>
      </c>
      <c r="M63" s="84">
        <f t="shared" si="29"/>
        <v>39705</v>
      </c>
      <c r="N63" s="84">
        <f t="shared" si="29"/>
        <v>41906</v>
      </c>
      <c r="O63" s="84">
        <f t="shared" si="29"/>
        <v>43922</v>
      </c>
      <c r="P63" s="84">
        <f t="shared" si="29"/>
        <v>43922</v>
      </c>
    </row>
    <row r="64" spans="1:16" ht="13.5" thickBot="1" x14ac:dyDescent="0.25">
      <c r="A64" s="40"/>
      <c r="B64" s="40"/>
      <c r="C64" s="80"/>
    </row>
    <row r="65" spans="1:16" ht="15" x14ac:dyDescent="0.25">
      <c r="A65" s="43" t="str">
        <f>+'INPUT FORM - Budget-Expenditure'!A15</f>
        <v>Museum</v>
      </c>
      <c r="B65" s="42" t="s">
        <v>278</v>
      </c>
      <c r="C65" s="81">
        <f>+P65</f>
        <v>0</v>
      </c>
      <c r="D65" s="82">
        <f>+'Input Form - Budgets Income'!C15</f>
        <v>0</v>
      </c>
      <c r="E65" s="82">
        <f>+'Input Form - Budgets Income'!D15</f>
        <v>0</v>
      </c>
      <c r="F65" s="82">
        <f>+'Input Form - Budgets Income'!E15</f>
        <v>0</v>
      </c>
      <c r="G65" s="82">
        <f>+'Input Form - Budgets Income'!F15</f>
        <v>0</v>
      </c>
      <c r="H65" s="82">
        <f>+'Input Form - Budgets Income'!G15</f>
        <v>0</v>
      </c>
      <c r="I65" s="82">
        <f>+'Input Form - Budgets Income'!H15</f>
        <v>0</v>
      </c>
      <c r="J65" s="82">
        <f>+'Input Form - Budgets Income'!I15</f>
        <v>0</v>
      </c>
      <c r="K65" s="82">
        <f>+'Input Form - Budgets Income'!J15</f>
        <v>0</v>
      </c>
      <c r="L65" s="82">
        <f>+'Input Form - Budgets Income'!K15</f>
        <v>0</v>
      </c>
      <c r="M65" s="82">
        <f>+'Input Form - Budgets Income'!L15</f>
        <v>0</v>
      </c>
      <c r="N65" s="82">
        <f>+'Input Form - Budgets Income'!M15</f>
        <v>0</v>
      </c>
      <c r="O65" s="82">
        <f>+'Input Form - Budgets Income'!N15</f>
        <v>0</v>
      </c>
      <c r="P65" s="83">
        <f>SUM(D65:O65)</f>
        <v>0</v>
      </c>
    </row>
    <row r="66" spans="1:16" ht="15" x14ac:dyDescent="0.25">
      <c r="A66" s="44"/>
      <c r="B66" s="42" t="s">
        <v>279</v>
      </c>
      <c r="C66" s="81">
        <f>+P66</f>
        <v>0</v>
      </c>
      <c r="D66" s="82">
        <f>+D65</f>
        <v>0</v>
      </c>
      <c r="E66" s="82">
        <f t="shared" ref="E66:O66" si="30">+E65+D66</f>
        <v>0</v>
      </c>
      <c r="F66" s="82">
        <f t="shared" si="30"/>
        <v>0</v>
      </c>
      <c r="G66" s="82">
        <f t="shared" si="30"/>
        <v>0</v>
      </c>
      <c r="H66" s="82">
        <f t="shared" si="30"/>
        <v>0</v>
      </c>
      <c r="I66" s="82">
        <f t="shared" si="30"/>
        <v>0</v>
      </c>
      <c r="J66" s="82">
        <f t="shared" si="30"/>
        <v>0</v>
      </c>
      <c r="K66" s="82">
        <f t="shared" si="30"/>
        <v>0</v>
      </c>
      <c r="L66" s="82">
        <f t="shared" si="30"/>
        <v>0</v>
      </c>
      <c r="M66" s="82">
        <f t="shared" si="30"/>
        <v>0</v>
      </c>
      <c r="N66" s="82">
        <f t="shared" si="30"/>
        <v>0</v>
      </c>
      <c r="O66" s="82">
        <f t="shared" si="30"/>
        <v>0</v>
      </c>
      <c r="P66" s="83">
        <f>+O66</f>
        <v>0</v>
      </c>
    </row>
    <row r="67" spans="1:16" ht="15" x14ac:dyDescent="0.25">
      <c r="A67" s="44"/>
      <c r="B67" s="42" t="s">
        <v>280</v>
      </c>
      <c r="C67" s="81">
        <f>+P67</f>
        <v>0</v>
      </c>
      <c r="D67" s="82">
        <f>+'Input Form - Actual Income'!C15</f>
        <v>0</v>
      </c>
      <c r="E67" s="82">
        <f>+'Input Form - Actual Income'!D15</f>
        <v>0</v>
      </c>
      <c r="F67" s="82">
        <f>+'Input Form - Actual Income'!E15</f>
        <v>0</v>
      </c>
      <c r="G67" s="82">
        <f>+'Input Form - Actual Income'!F15</f>
        <v>0</v>
      </c>
      <c r="H67" s="82">
        <f>+'Input Form - Actual Income'!G15</f>
        <v>0</v>
      </c>
      <c r="I67" s="82">
        <f>+'Input Form - Actual Income'!H15</f>
        <v>0</v>
      </c>
      <c r="J67" s="82">
        <f>+'Input Form - Actual Income'!I15</f>
        <v>0</v>
      </c>
      <c r="K67" s="82">
        <f>+'Input Form - Actual Income'!J15</f>
        <v>0</v>
      </c>
      <c r="L67" s="82">
        <f>+'Input Form - Actual Income'!K15</f>
        <v>0</v>
      </c>
      <c r="M67" s="82">
        <f>+'Input Form - Actual Income'!L15</f>
        <v>0</v>
      </c>
      <c r="N67" s="82">
        <f>+'Input Form - Actual Income'!M15</f>
        <v>0</v>
      </c>
      <c r="O67" s="82">
        <f>+'Input Form - Actual Income'!N15</f>
        <v>0</v>
      </c>
      <c r="P67" s="83">
        <f>SUM(D67:O67)</f>
        <v>0</v>
      </c>
    </row>
    <row r="68" spans="1:16" ht="15" x14ac:dyDescent="0.25">
      <c r="A68" s="44"/>
      <c r="B68" s="42" t="s">
        <v>281</v>
      </c>
      <c r="C68" s="81">
        <f>+P68</f>
        <v>0</v>
      </c>
      <c r="D68" s="82">
        <f>+D67</f>
        <v>0</v>
      </c>
      <c r="E68" s="82">
        <f t="shared" ref="E68:O68" si="31">+E67+D68</f>
        <v>0</v>
      </c>
      <c r="F68" s="82">
        <f t="shared" si="31"/>
        <v>0</v>
      </c>
      <c r="G68" s="82">
        <f t="shared" si="31"/>
        <v>0</v>
      </c>
      <c r="H68" s="82">
        <f t="shared" si="31"/>
        <v>0</v>
      </c>
      <c r="I68" s="82">
        <f t="shared" si="31"/>
        <v>0</v>
      </c>
      <c r="J68" s="82">
        <f t="shared" si="31"/>
        <v>0</v>
      </c>
      <c r="K68" s="82">
        <f t="shared" si="31"/>
        <v>0</v>
      </c>
      <c r="L68" s="82">
        <f t="shared" si="31"/>
        <v>0</v>
      </c>
      <c r="M68" s="82">
        <f t="shared" si="31"/>
        <v>0</v>
      </c>
      <c r="N68" s="82">
        <f t="shared" si="31"/>
        <v>0</v>
      </c>
      <c r="O68" s="82">
        <f t="shared" si="31"/>
        <v>0</v>
      </c>
      <c r="P68" s="83">
        <f>+O68</f>
        <v>0</v>
      </c>
    </row>
    <row r="69" spans="1:16" ht="13.5" thickBot="1" x14ac:dyDescent="0.25">
      <c r="A69" s="45"/>
      <c r="B69" s="42" t="s">
        <v>282</v>
      </c>
      <c r="C69" s="84">
        <f t="shared" ref="C69:P69" si="32">+C66-C68</f>
        <v>0</v>
      </c>
      <c r="D69" s="84">
        <f t="shared" si="32"/>
        <v>0</v>
      </c>
      <c r="E69" s="84">
        <f t="shared" si="32"/>
        <v>0</v>
      </c>
      <c r="F69" s="84">
        <f t="shared" si="32"/>
        <v>0</v>
      </c>
      <c r="G69" s="84">
        <f t="shared" si="32"/>
        <v>0</v>
      </c>
      <c r="H69" s="84">
        <f t="shared" si="32"/>
        <v>0</v>
      </c>
      <c r="I69" s="84">
        <f t="shared" si="32"/>
        <v>0</v>
      </c>
      <c r="J69" s="84">
        <f t="shared" si="32"/>
        <v>0</v>
      </c>
      <c r="K69" s="84">
        <f t="shared" si="32"/>
        <v>0</v>
      </c>
      <c r="L69" s="84">
        <f t="shared" si="32"/>
        <v>0</v>
      </c>
      <c r="M69" s="84">
        <f t="shared" si="32"/>
        <v>0</v>
      </c>
      <c r="N69" s="84">
        <f t="shared" si="32"/>
        <v>0</v>
      </c>
      <c r="O69" s="84">
        <f t="shared" si="32"/>
        <v>0</v>
      </c>
      <c r="P69" s="84">
        <f t="shared" si="32"/>
        <v>0</v>
      </c>
    </row>
    <row r="70" spans="1:16" x14ac:dyDescent="0.2">
      <c r="A70" s="40"/>
      <c r="B70" s="40"/>
      <c r="C70" s="80"/>
    </row>
    <row r="71" spans="1:16" ht="13.5" thickBot="1" x14ac:dyDescent="0.25">
      <c r="A71" s="40"/>
      <c r="B71" s="40"/>
      <c r="C71" s="80"/>
    </row>
    <row r="72" spans="1:16" ht="15" x14ac:dyDescent="0.25">
      <c r="A72" s="43" t="str">
        <f>+'INPUT FORM - Budget-Expenditure'!A16</f>
        <v>Natuurtuin</v>
      </c>
      <c r="B72" s="42" t="s">
        <v>278</v>
      </c>
      <c r="C72" s="81">
        <f>+P72</f>
        <v>5100</v>
      </c>
      <c r="D72" s="82">
        <f>+'Input Form - Budgets Income'!C16</f>
        <v>0</v>
      </c>
      <c r="E72" s="82">
        <f>+'Input Form - Budgets Income'!D16</f>
        <v>0</v>
      </c>
      <c r="F72" s="82">
        <f>+'Input Form - Budgets Income'!E16</f>
        <v>0</v>
      </c>
      <c r="G72" s="82">
        <f>+'Input Form - Budgets Income'!F16</f>
        <v>0</v>
      </c>
      <c r="H72" s="82">
        <f>+'Input Form - Budgets Income'!G16</f>
        <v>0</v>
      </c>
      <c r="I72" s="82">
        <f>+'Input Form - Budgets Income'!H16</f>
        <v>0</v>
      </c>
      <c r="J72" s="82">
        <f>+'Input Form - Budgets Income'!I16</f>
        <v>0</v>
      </c>
      <c r="K72" s="82">
        <f>+'Input Form - Budgets Income'!J16</f>
        <v>0</v>
      </c>
      <c r="L72" s="82">
        <f>+'Input Form - Budgets Income'!K16</f>
        <v>0</v>
      </c>
      <c r="M72" s="82">
        <f>+'Input Form - Budgets Income'!L16</f>
        <v>0</v>
      </c>
      <c r="N72" s="82">
        <f>+'Input Form - Budgets Income'!M16</f>
        <v>0</v>
      </c>
      <c r="O72" s="82">
        <f>+'Input Form - Budgets Income'!N16</f>
        <v>5100</v>
      </c>
      <c r="P72" s="83">
        <f>SUM(D72:O72)</f>
        <v>5100</v>
      </c>
    </row>
    <row r="73" spans="1:16" ht="15" x14ac:dyDescent="0.25">
      <c r="A73" s="44"/>
      <c r="B73" s="42" t="s">
        <v>279</v>
      </c>
      <c r="C73" s="81">
        <f>+P73</f>
        <v>5100</v>
      </c>
      <c r="D73" s="82">
        <f>+D72</f>
        <v>0</v>
      </c>
      <c r="E73" s="82">
        <f t="shared" ref="E73:O73" si="33">+E72+D73</f>
        <v>0</v>
      </c>
      <c r="F73" s="82">
        <f t="shared" si="33"/>
        <v>0</v>
      </c>
      <c r="G73" s="82">
        <f t="shared" si="33"/>
        <v>0</v>
      </c>
      <c r="H73" s="82">
        <f t="shared" si="33"/>
        <v>0</v>
      </c>
      <c r="I73" s="82">
        <f t="shared" si="33"/>
        <v>0</v>
      </c>
      <c r="J73" s="82">
        <f t="shared" si="33"/>
        <v>0</v>
      </c>
      <c r="K73" s="82">
        <f t="shared" si="33"/>
        <v>0</v>
      </c>
      <c r="L73" s="82">
        <f t="shared" si="33"/>
        <v>0</v>
      </c>
      <c r="M73" s="82">
        <f t="shared" si="33"/>
        <v>0</v>
      </c>
      <c r="N73" s="82">
        <f t="shared" si="33"/>
        <v>0</v>
      </c>
      <c r="O73" s="82">
        <f t="shared" si="33"/>
        <v>5100</v>
      </c>
      <c r="P73" s="83">
        <f>+O73</f>
        <v>5100</v>
      </c>
    </row>
    <row r="74" spans="1:16" ht="15" x14ac:dyDescent="0.25">
      <c r="A74" s="44"/>
      <c r="B74" s="42" t="s">
        <v>280</v>
      </c>
      <c r="C74" s="81">
        <f>+P74</f>
        <v>0</v>
      </c>
      <c r="D74" s="82">
        <f>+'Input Form - Actual Income'!C16</f>
        <v>0</v>
      </c>
      <c r="E74" s="82">
        <f>+'Input Form - Actual Income'!D16</f>
        <v>0</v>
      </c>
      <c r="F74" s="82">
        <f>+'Input Form - Actual Income'!E16</f>
        <v>0</v>
      </c>
      <c r="G74" s="82">
        <f>+'Input Form - Actual Income'!F16</f>
        <v>0</v>
      </c>
      <c r="H74" s="82">
        <f>+'Input Form - Actual Income'!G16</f>
        <v>0</v>
      </c>
      <c r="I74" s="82">
        <f>+'Input Form - Actual Income'!H16</f>
        <v>0</v>
      </c>
      <c r="J74" s="82">
        <f>+'Input Form - Actual Income'!I16</f>
        <v>0</v>
      </c>
      <c r="K74" s="82">
        <f>+'Input Form - Actual Income'!J16</f>
        <v>0</v>
      </c>
      <c r="L74" s="82">
        <f>+'Input Form - Actual Income'!K16</f>
        <v>0</v>
      </c>
      <c r="M74" s="82">
        <f>+'Input Form - Actual Income'!L16</f>
        <v>0</v>
      </c>
      <c r="N74" s="82">
        <f>+'Input Form - Actual Income'!M16</f>
        <v>0</v>
      </c>
      <c r="O74" s="82">
        <f>+'Input Form - Actual Income'!N16</f>
        <v>0</v>
      </c>
      <c r="P74" s="83">
        <f>SUM(D74:O74)</f>
        <v>0</v>
      </c>
    </row>
    <row r="75" spans="1:16" ht="15" x14ac:dyDescent="0.25">
      <c r="A75" s="44"/>
      <c r="B75" s="42" t="s">
        <v>281</v>
      </c>
      <c r="C75" s="81">
        <f>+P75</f>
        <v>0</v>
      </c>
      <c r="D75" s="82">
        <f>+D74</f>
        <v>0</v>
      </c>
      <c r="E75" s="82">
        <f t="shared" ref="E75:O75" si="34">+E74+D75</f>
        <v>0</v>
      </c>
      <c r="F75" s="82">
        <f t="shared" si="34"/>
        <v>0</v>
      </c>
      <c r="G75" s="82">
        <f t="shared" si="34"/>
        <v>0</v>
      </c>
      <c r="H75" s="82">
        <f t="shared" si="34"/>
        <v>0</v>
      </c>
      <c r="I75" s="82">
        <f t="shared" si="34"/>
        <v>0</v>
      </c>
      <c r="J75" s="82">
        <f t="shared" si="34"/>
        <v>0</v>
      </c>
      <c r="K75" s="82">
        <f t="shared" si="34"/>
        <v>0</v>
      </c>
      <c r="L75" s="82">
        <f t="shared" si="34"/>
        <v>0</v>
      </c>
      <c r="M75" s="82">
        <f t="shared" si="34"/>
        <v>0</v>
      </c>
      <c r="N75" s="82">
        <f t="shared" si="34"/>
        <v>0</v>
      </c>
      <c r="O75" s="82">
        <f t="shared" si="34"/>
        <v>0</v>
      </c>
      <c r="P75" s="83">
        <f>+O75</f>
        <v>0</v>
      </c>
    </row>
    <row r="76" spans="1:16" ht="13.5" thickBot="1" x14ac:dyDescent="0.25">
      <c r="A76" s="45"/>
      <c r="B76" s="42" t="s">
        <v>282</v>
      </c>
      <c r="C76" s="84">
        <f t="shared" ref="C76:P76" si="35">+C73-C75</f>
        <v>5100</v>
      </c>
      <c r="D76" s="84">
        <f t="shared" si="35"/>
        <v>0</v>
      </c>
      <c r="E76" s="84">
        <f t="shared" si="35"/>
        <v>0</v>
      </c>
      <c r="F76" s="84">
        <f t="shared" si="35"/>
        <v>0</v>
      </c>
      <c r="G76" s="84">
        <f t="shared" si="35"/>
        <v>0</v>
      </c>
      <c r="H76" s="84">
        <f t="shared" si="35"/>
        <v>0</v>
      </c>
      <c r="I76" s="84">
        <f t="shared" si="35"/>
        <v>0</v>
      </c>
      <c r="J76" s="84">
        <f t="shared" si="35"/>
        <v>0</v>
      </c>
      <c r="K76" s="84">
        <f t="shared" si="35"/>
        <v>0</v>
      </c>
      <c r="L76" s="84">
        <f t="shared" si="35"/>
        <v>0</v>
      </c>
      <c r="M76" s="84">
        <f t="shared" si="35"/>
        <v>0</v>
      </c>
      <c r="N76" s="84">
        <f t="shared" si="35"/>
        <v>0</v>
      </c>
      <c r="O76" s="84">
        <f t="shared" si="35"/>
        <v>5100</v>
      </c>
      <c r="P76" s="84">
        <f t="shared" si="35"/>
        <v>5100</v>
      </c>
    </row>
    <row r="77" spans="1:16" ht="13.5" thickBot="1" x14ac:dyDescent="0.25">
      <c r="A77" s="40"/>
      <c r="B77" s="40"/>
      <c r="C77" s="80"/>
    </row>
    <row r="78" spans="1:16" ht="15" x14ac:dyDescent="0.25">
      <c r="A78" s="43" t="str">
        <f>+'INPUT FORM - Budget-Expenditure'!A17</f>
        <v>Openbare Werke</v>
      </c>
      <c r="B78" s="42" t="s">
        <v>278</v>
      </c>
      <c r="C78" s="81">
        <f>+P78</f>
        <v>100</v>
      </c>
      <c r="D78" s="82">
        <f>+'Input Form - Budgets Income'!C17</f>
        <v>16</v>
      </c>
      <c r="E78" s="82">
        <f>+'Input Form - Budgets Income'!D17</f>
        <v>16</v>
      </c>
      <c r="F78" s="82">
        <f>+'Input Form - Budgets Income'!E17</f>
        <v>0</v>
      </c>
      <c r="G78" s="82">
        <f>+'Input Form - Budgets Income'!F17</f>
        <v>16</v>
      </c>
      <c r="H78" s="82">
        <f>+'Input Form - Budgets Income'!G17</f>
        <v>8</v>
      </c>
      <c r="I78" s="82">
        <f>+'Input Form - Budgets Income'!H17</f>
        <v>0</v>
      </c>
      <c r="J78" s="82">
        <f>+'Input Form - Budgets Income'!I17</f>
        <v>16</v>
      </c>
      <c r="K78" s="82">
        <f>+'Input Form - Budgets Income'!J17</f>
        <v>16</v>
      </c>
      <c r="L78" s="82">
        <f>+'Input Form - Budgets Income'!K17</f>
        <v>0</v>
      </c>
      <c r="M78" s="82">
        <f>+'Input Form - Budgets Income'!L17</f>
        <v>8</v>
      </c>
      <c r="N78" s="82">
        <f>+'Input Form - Budgets Income'!M17</f>
        <v>0</v>
      </c>
      <c r="O78" s="82">
        <f>+'Input Form - Budgets Income'!N17</f>
        <v>4</v>
      </c>
      <c r="P78" s="83">
        <f>SUM(D78:O78)</f>
        <v>100</v>
      </c>
    </row>
    <row r="79" spans="1:16" ht="15" x14ac:dyDescent="0.25">
      <c r="A79" s="44"/>
      <c r="B79" s="42" t="s">
        <v>279</v>
      </c>
      <c r="C79" s="81">
        <f>+P79</f>
        <v>100</v>
      </c>
      <c r="D79" s="82">
        <f>+D78</f>
        <v>16</v>
      </c>
      <c r="E79" s="82">
        <f t="shared" ref="E79:O79" si="36">+E78+D79</f>
        <v>32</v>
      </c>
      <c r="F79" s="82">
        <f t="shared" si="36"/>
        <v>32</v>
      </c>
      <c r="G79" s="82">
        <f t="shared" si="36"/>
        <v>48</v>
      </c>
      <c r="H79" s="82">
        <f t="shared" si="36"/>
        <v>56</v>
      </c>
      <c r="I79" s="82">
        <f t="shared" si="36"/>
        <v>56</v>
      </c>
      <c r="J79" s="82">
        <f t="shared" si="36"/>
        <v>72</v>
      </c>
      <c r="K79" s="82">
        <f t="shared" si="36"/>
        <v>88</v>
      </c>
      <c r="L79" s="82">
        <f t="shared" si="36"/>
        <v>88</v>
      </c>
      <c r="M79" s="82">
        <f t="shared" si="36"/>
        <v>96</v>
      </c>
      <c r="N79" s="82">
        <f t="shared" si="36"/>
        <v>96</v>
      </c>
      <c r="O79" s="82">
        <f t="shared" si="36"/>
        <v>100</v>
      </c>
      <c r="P79" s="83">
        <f>+O79</f>
        <v>100</v>
      </c>
    </row>
    <row r="80" spans="1:16" ht="15" x14ac:dyDescent="0.25">
      <c r="A80" s="44"/>
      <c r="B80" s="42" t="s">
        <v>280</v>
      </c>
      <c r="C80" s="81">
        <f>+P80</f>
        <v>0</v>
      </c>
      <c r="D80" s="82">
        <f>+'Input Form - Actual Income'!C17</f>
        <v>0</v>
      </c>
      <c r="E80" s="82">
        <f>+'Input Form - Actual Income'!D17</f>
        <v>0</v>
      </c>
      <c r="F80" s="82">
        <f>+'Input Form - Actual Income'!E17</f>
        <v>0</v>
      </c>
      <c r="G80" s="82">
        <f>+'Input Form - Actual Income'!F17</f>
        <v>0</v>
      </c>
      <c r="H80" s="82">
        <f>+'Input Form - Actual Income'!G17</f>
        <v>0</v>
      </c>
      <c r="I80" s="82">
        <f>+'Input Form - Actual Income'!H17</f>
        <v>0</v>
      </c>
      <c r="J80" s="82">
        <f>+'Input Form - Actual Income'!I17</f>
        <v>0</v>
      </c>
      <c r="K80" s="82">
        <f>+'Input Form - Actual Income'!J17</f>
        <v>0</v>
      </c>
      <c r="L80" s="82">
        <f>+'Input Form - Actual Income'!K17</f>
        <v>0</v>
      </c>
      <c r="M80" s="82">
        <f>+'Input Form - Actual Income'!L17</f>
        <v>0</v>
      </c>
      <c r="N80" s="82">
        <f>+'Input Form - Actual Income'!M17</f>
        <v>0</v>
      </c>
      <c r="O80" s="82">
        <f>+'Input Form - Actual Income'!N17</f>
        <v>0</v>
      </c>
      <c r="P80" s="83">
        <f>SUM(D80:O80)</f>
        <v>0</v>
      </c>
    </row>
    <row r="81" spans="1:16" ht="15" x14ac:dyDescent="0.25">
      <c r="A81" s="44"/>
      <c r="B81" s="42" t="s">
        <v>281</v>
      </c>
      <c r="C81" s="81">
        <f>+P81</f>
        <v>0</v>
      </c>
      <c r="D81" s="82">
        <f>+D80</f>
        <v>0</v>
      </c>
      <c r="E81" s="82">
        <f t="shared" ref="E81:O81" si="37">+E80+D81</f>
        <v>0</v>
      </c>
      <c r="F81" s="82">
        <f t="shared" si="37"/>
        <v>0</v>
      </c>
      <c r="G81" s="82">
        <f t="shared" si="37"/>
        <v>0</v>
      </c>
      <c r="H81" s="82">
        <f t="shared" si="37"/>
        <v>0</v>
      </c>
      <c r="I81" s="82">
        <f t="shared" si="37"/>
        <v>0</v>
      </c>
      <c r="J81" s="82">
        <f t="shared" si="37"/>
        <v>0</v>
      </c>
      <c r="K81" s="82">
        <f t="shared" si="37"/>
        <v>0</v>
      </c>
      <c r="L81" s="82">
        <f t="shared" si="37"/>
        <v>0</v>
      </c>
      <c r="M81" s="82">
        <f t="shared" si="37"/>
        <v>0</v>
      </c>
      <c r="N81" s="82">
        <f t="shared" si="37"/>
        <v>0</v>
      </c>
      <c r="O81" s="82">
        <f t="shared" si="37"/>
        <v>0</v>
      </c>
      <c r="P81" s="83">
        <f>+O81</f>
        <v>0</v>
      </c>
    </row>
    <row r="82" spans="1:16" ht="13.5" thickBot="1" x14ac:dyDescent="0.25">
      <c r="A82" s="45"/>
      <c r="B82" s="42" t="s">
        <v>282</v>
      </c>
      <c r="C82" s="84">
        <f t="shared" ref="C82:P82" si="38">+C79-C81</f>
        <v>100</v>
      </c>
      <c r="D82" s="84">
        <f t="shared" si="38"/>
        <v>16</v>
      </c>
      <c r="E82" s="84">
        <f t="shared" si="38"/>
        <v>32</v>
      </c>
      <c r="F82" s="84">
        <f t="shared" si="38"/>
        <v>32</v>
      </c>
      <c r="G82" s="84">
        <f t="shared" si="38"/>
        <v>48</v>
      </c>
      <c r="H82" s="84">
        <f t="shared" si="38"/>
        <v>56</v>
      </c>
      <c r="I82" s="84">
        <f t="shared" si="38"/>
        <v>56</v>
      </c>
      <c r="J82" s="84">
        <f t="shared" si="38"/>
        <v>72</v>
      </c>
      <c r="K82" s="84">
        <f t="shared" si="38"/>
        <v>88</v>
      </c>
      <c r="L82" s="84">
        <f t="shared" si="38"/>
        <v>88</v>
      </c>
      <c r="M82" s="84">
        <f t="shared" si="38"/>
        <v>96</v>
      </c>
      <c r="N82" s="84">
        <f t="shared" si="38"/>
        <v>96</v>
      </c>
      <c r="O82" s="84">
        <f t="shared" si="38"/>
        <v>100</v>
      </c>
      <c r="P82" s="84">
        <f t="shared" si="38"/>
        <v>100</v>
      </c>
    </row>
    <row r="83" spans="1:16" ht="13.5" thickBot="1" x14ac:dyDescent="0.25">
      <c r="A83" s="40"/>
      <c r="B83" s="40"/>
      <c r="C83" s="80"/>
    </row>
    <row r="84" spans="1:16" ht="15" x14ac:dyDescent="0.25">
      <c r="A84" s="43" t="str">
        <f>+'INPUT FORM - Budget-Expenditure'!A18</f>
        <v>Parke, oopruimtes en Sportgronde</v>
      </c>
      <c r="B84" s="42" t="s">
        <v>278</v>
      </c>
      <c r="C84" s="81">
        <f>+P84</f>
        <v>200</v>
      </c>
      <c r="D84" s="82">
        <f>+'Input Form - Budgets Income'!C18</f>
        <v>200</v>
      </c>
      <c r="E84" s="82">
        <f>+'Input Form - Budgets Income'!D18</f>
        <v>0</v>
      </c>
      <c r="F84" s="82">
        <f>+'Input Form - Budgets Income'!E18</f>
        <v>0</v>
      </c>
      <c r="G84" s="82">
        <f>+'Input Form - Budgets Income'!F18</f>
        <v>0</v>
      </c>
      <c r="H84" s="82">
        <f>+'Input Form - Budgets Income'!G18</f>
        <v>0</v>
      </c>
      <c r="I84" s="82">
        <f>+'Input Form - Budgets Income'!H18</f>
        <v>0</v>
      </c>
      <c r="J84" s="82">
        <f>+'Input Form - Budgets Income'!I18</f>
        <v>0</v>
      </c>
      <c r="K84" s="82">
        <f>+'Input Form - Budgets Income'!J18</f>
        <v>0</v>
      </c>
      <c r="L84" s="82">
        <f>+'Input Form - Budgets Income'!K18</f>
        <v>0</v>
      </c>
      <c r="M84" s="82">
        <f>+'Input Form - Budgets Income'!L18</f>
        <v>0</v>
      </c>
      <c r="N84" s="82">
        <f>+'Input Form - Budgets Income'!M18</f>
        <v>0</v>
      </c>
      <c r="O84" s="82">
        <f>+'Input Form - Budgets Income'!N18</f>
        <v>0</v>
      </c>
      <c r="P84" s="83">
        <f>SUM(D84:O84)</f>
        <v>200</v>
      </c>
    </row>
    <row r="85" spans="1:16" ht="15" x14ac:dyDescent="0.25">
      <c r="A85" s="44"/>
      <c r="B85" s="42" t="s">
        <v>279</v>
      </c>
      <c r="C85" s="81">
        <f>+P85</f>
        <v>200</v>
      </c>
      <c r="D85" s="82">
        <f>+D84</f>
        <v>200</v>
      </c>
      <c r="E85" s="82">
        <f t="shared" ref="E85:O85" si="39">+E84+D85</f>
        <v>200</v>
      </c>
      <c r="F85" s="82">
        <f t="shared" si="39"/>
        <v>200</v>
      </c>
      <c r="G85" s="82">
        <f t="shared" si="39"/>
        <v>200</v>
      </c>
      <c r="H85" s="82">
        <f t="shared" si="39"/>
        <v>200</v>
      </c>
      <c r="I85" s="82">
        <f t="shared" si="39"/>
        <v>200</v>
      </c>
      <c r="J85" s="82">
        <f t="shared" si="39"/>
        <v>200</v>
      </c>
      <c r="K85" s="82">
        <f t="shared" si="39"/>
        <v>200</v>
      </c>
      <c r="L85" s="82">
        <f t="shared" si="39"/>
        <v>200</v>
      </c>
      <c r="M85" s="82">
        <f t="shared" si="39"/>
        <v>200</v>
      </c>
      <c r="N85" s="82">
        <f t="shared" si="39"/>
        <v>200</v>
      </c>
      <c r="O85" s="82">
        <f t="shared" si="39"/>
        <v>200</v>
      </c>
      <c r="P85" s="83">
        <f>+O85</f>
        <v>200</v>
      </c>
    </row>
    <row r="86" spans="1:16" ht="15" x14ac:dyDescent="0.25">
      <c r="A86" s="44"/>
      <c r="B86" s="42" t="s">
        <v>280</v>
      </c>
      <c r="C86" s="81">
        <f>+P86</f>
        <v>0</v>
      </c>
      <c r="D86" s="82">
        <f>+'Input Form - Actual Income'!C18</f>
        <v>0</v>
      </c>
      <c r="E86" s="82">
        <f>+'Input Form - Actual Income'!D18</f>
        <v>0</v>
      </c>
      <c r="F86" s="82">
        <f>+'Input Form - Actual Income'!E18</f>
        <v>0</v>
      </c>
      <c r="G86" s="82">
        <f>+'Input Form - Actual Income'!F18</f>
        <v>0</v>
      </c>
      <c r="H86" s="82">
        <f>+'Input Form - Actual Income'!G18</f>
        <v>0</v>
      </c>
      <c r="I86" s="82">
        <f>+'Input Form - Actual Income'!H18</f>
        <v>0</v>
      </c>
      <c r="J86" s="82">
        <f>+'Input Form - Actual Income'!I18</f>
        <v>0</v>
      </c>
      <c r="K86" s="82">
        <f>+'Input Form - Actual Income'!J18</f>
        <v>0</v>
      </c>
      <c r="L86" s="82">
        <f>+'Input Form - Actual Income'!K18</f>
        <v>0</v>
      </c>
      <c r="M86" s="82">
        <f>+'Input Form - Actual Income'!L18</f>
        <v>0</v>
      </c>
      <c r="N86" s="82">
        <f>+'Input Form - Actual Income'!M18</f>
        <v>0</v>
      </c>
      <c r="O86" s="82">
        <f>+'Input Form - Actual Income'!N18</f>
        <v>0</v>
      </c>
      <c r="P86" s="83">
        <f>SUM(D86:O86)</f>
        <v>0</v>
      </c>
    </row>
    <row r="87" spans="1:16" ht="15" x14ac:dyDescent="0.25">
      <c r="A87" s="44"/>
      <c r="B87" s="42" t="s">
        <v>281</v>
      </c>
      <c r="C87" s="81">
        <f>+P87</f>
        <v>0</v>
      </c>
      <c r="D87" s="82">
        <f>+D86</f>
        <v>0</v>
      </c>
      <c r="E87" s="82">
        <f t="shared" ref="E87:O87" si="40">+E86+D87</f>
        <v>0</v>
      </c>
      <c r="F87" s="82">
        <f t="shared" si="40"/>
        <v>0</v>
      </c>
      <c r="G87" s="82">
        <f t="shared" si="40"/>
        <v>0</v>
      </c>
      <c r="H87" s="82">
        <f t="shared" si="40"/>
        <v>0</v>
      </c>
      <c r="I87" s="82">
        <f t="shared" si="40"/>
        <v>0</v>
      </c>
      <c r="J87" s="82">
        <f t="shared" si="40"/>
        <v>0</v>
      </c>
      <c r="K87" s="82">
        <f t="shared" si="40"/>
        <v>0</v>
      </c>
      <c r="L87" s="82">
        <f t="shared" si="40"/>
        <v>0</v>
      </c>
      <c r="M87" s="82">
        <f t="shared" si="40"/>
        <v>0</v>
      </c>
      <c r="N87" s="82">
        <f t="shared" si="40"/>
        <v>0</v>
      </c>
      <c r="O87" s="82">
        <f t="shared" si="40"/>
        <v>0</v>
      </c>
      <c r="P87" s="83">
        <f>+O87</f>
        <v>0</v>
      </c>
    </row>
    <row r="88" spans="1:16" ht="13.5" thickBot="1" x14ac:dyDescent="0.25">
      <c r="A88" s="45"/>
      <c r="B88" s="42" t="s">
        <v>282</v>
      </c>
      <c r="C88" s="84">
        <f t="shared" ref="C88:P88" si="41">+C85-C87</f>
        <v>200</v>
      </c>
      <c r="D88" s="84">
        <f t="shared" si="41"/>
        <v>200</v>
      </c>
      <c r="E88" s="84">
        <f t="shared" si="41"/>
        <v>200</v>
      </c>
      <c r="F88" s="84">
        <f t="shared" si="41"/>
        <v>200</v>
      </c>
      <c r="G88" s="84">
        <f t="shared" si="41"/>
        <v>200</v>
      </c>
      <c r="H88" s="84">
        <f t="shared" si="41"/>
        <v>200</v>
      </c>
      <c r="I88" s="84">
        <f t="shared" si="41"/>
        <v>200</v>
      </c>
      <c r="J88" s="84">
        <f t="shared" si="41"/>
        <v>200</v>
      </c>
      <c r="K88" s="84">
        <f t="shared" si="41"/>
        <v>200</v>
      </c>
      <c r="L88" s="84">
        <f t="shared" si="41"/>
        <v>200</v>
      </c>
      <c r="M88" s="84">
        <f t="shared" si="41"/>
        <v>200</v>
      </c>
      <c r="N88" s="84">
        <f t="shared" si="41"/>
        <v>200</v>
      </c>
      <c r="O88" s="84">
        <f t="shared" si="41"/>
        <v>200</v>
      </c>
      <c r="P88" s="84">
        <f t="shared" si="41"/>
        <v>200</v>
      </c>
    </row>
    <row r="89" spans="1:16" ht="13.5" thickBot="1" x14ac:dyDescent="0.25">
      <c r="A89" s="40"/>
      <c r="B89" s="40"/>
      <c r="C89" s="80"/>
    </row>
    <row r="90" spans="1:16" ht="15" x14ac:dyDescent="0.25">
      <c r="A90" s="43" t="str">
        <f>+'INPUT FORM - Budget-Expenditure'!A19</f>
        <v>Raad se algemene onkoste</v>
      </c>
      <c r="B90" s="42" t="s">
        <v>278</v>
      </c>
      <c r="C90" s="81">
        <f>+P90</f>
        <v>19308412</v>
      </c>
      <c r="D90" s="82">
        <f>+'Input Form - Budgets Income'!C19</f>
        <v>3294634</v>
      </c>
      <c r="E90" s="82">
        <f>+'Input Form - Budgets Income'!D19</f>
        <v>37119</v>
      </c>
      <c r="F90" s="82">
        <f>+'Input Form - Budgets Income'!E19</f>
        <v>35472</v>
      </c>
      <c r="G90" s="82">
        <f>+'Input Form - Budgets Income'!F19</f>
        <v>59412</v>
      </c>
      <c r="H90" s="82">
        <f>+'Input Form - Budgets Income'!G19</f>
        <v>3145</v>
      </c>
      <c r="I90" s="82">
        <f>+'Input Form - Budgets Income'!H19</f>
        <v>1524752</v>
      </c>
      <c r="J90" s="82">
        <f>+'Input Form - Budgets Income'!I19</f>
        <v>131253</v>
      </c>
      <c r="K90" s="82">
        <f>+'Input Form - Budgets Income'!J19</f>
        <v>36640</v>
      </c>
      <c r="L90" s="82">
        <f>+'Input Form - Budgets Income'!K19</f>
        <v>579284</v>
      </c>
      <c r="M90" s="82">
        <f>+'Input Form - Budgets Income'!L19</f>
        <v>162332</v>
      </c>
      <c r="N90" s="82">
        <f>+'Input Form - Budgets Income'!M19</f>
        <v>38697</v>
      </c>
      <c r="O90" s="82">
        <f>+'Input Form - Budgets Income'!N19</f>
        <v>13405672</v>
      </c>
      <c r="P90" s="83">
        <f>SUM(D90:O90)</f>
        <v>19308412</v>
      </c>
    </row>
    <row r="91" spans="1:16" ht="15" x14ac:dyDescent="0.25">
      <c r="A91" s="44"/>
      <c r="B91" s="42" t="s">
        <v>279</v>
      </c>
      <c r="C91" s="81">
        <f>+P91</f>
        <v>19308412</v>
      </c>
      <c r="D91" s="82">
        <f>+D90</f>
        <v>3294634</v>
      </c>
      <c r="E91" s="82">
        <f t="shared" ref="E91:O91" si="42">+E90+D91</f>
        <v>3331753</v>
      </c>
      <c r="F91" s="82">
        <f t="shared" si="42"/>
        <v>3367225</v>
      </c>
      <c r="G91" s="82">
        <f t="shared" si="42"/>
        <v>3426637</v>
      </c>
      <c r="H91" s="82">
        <f t="shared" si="42"/>
        <v>3429782</v>
      </c>
      <c r="I91" s="82">
        <f t="shared" si="42"/>
        <v>4954534</v>
      </c>
      <c r="J91" s="82">
        <f t="shared" si="42"/>
        <v>5085787</v>
      </c>
      <c r="K91" s="82">
        <f t="shared" si="42"/>
        <v>5122427</v>
      </c>
      <c r="L91" s="82">
        <f t="shared" si="42"/>
        <v>5701711</v>
      </c>
      <c r="M91" s="82">
        <f t="shared" si="42"/>
        <v>5864043</v>
      </c>
      <c r="N91" s="82">
        <f t="shared" si="42"/>
        <v>5902740</v>
      </c>
      <c r="O91" s="82">
        <f t="shared" si="42"/>
        <v>19308412</v>
      </c>
      <c r="P91" s="83">
        <f>+O91</f>
        <v>19308412</v>
      </c>
    </row>
    <row r="92" spans="1:16" ht="15" x14ac:dyDescent="0.25">
      <c r="A92" s="44"/>
      <c r="B92" s="42" t="s">
        <v>280</v>
      </c>
      <c r="C92" s="81">
        <f>+P92</f>
        <v>0</v>
      </c>
      <c r="D92" s="82">
        <f>+'Input Form - Actual Income'!C19</f>
        <v>0</v>
      </c>
      <c r="E92" s="82">
        <f>+'Input Form - Actual Income'!D19</f>
        <v>0</v>
      </c>
      <c r="F92" s="82">
        <f>+'Input Form - Actual Income'!E19</f>
        <v>0</v>
      </c>
      <c r="G92" s="82">
        <f>+'Input Form - Actual Income'!F19</f>
        <v>0</v>
      </c>
      <c r="H92" s="82">
        <f>+'Input Form - Actual Income'!G19</f>
        <v>0</v>
      </c>
      <c r="I92" s="82">
        <f>+'Input Form - Actual Income'!H19</f>
        <v>0</v>
      </c>
      <c r="J92" s="82">
        <f>+'Input Form - Actual Income'!I19</f>
        <v>0</v>
      </c>
      <c r="K92" s="82">
        <f>+'Input Form - Actual Income'!J19</f>
        <v>0</v>
      </c>
      <c r="L92" s="82">
        <f>+'Input Form - Actual Income'!K19</f>
        <v>0</v>
      </c>
      <c r="M92" s="82">
        <f>+'Input Form - Actual Income'!L19</f>
        <v>0</v>
      </c>
      <c r="N92" s="82">
        <f>+'Input Form - Actual Income'!M19</f>
        <v>0</v>
      </c>
      <c r="O92" s="82">
        <f>+'Input Form - Actual Income'!N19</f>
        <v>0</v>
      </c>
      <c r="P92" s="83">
        <f>SUM(D92:O92)</f>
        <v>0</v>
      </c>
    </row>
    <row r="93" spans="1:16" ht="15" x14ac:dyDescent="0.25">
      <c r="A93" s="44"/>
      <c r="B93" s="42" t="s">
        <v>281</v>
      </c>
      <c r="C93" s="81">
        <f>+P93</f>
        <v>0</v>
      </c>
      <c r="D93" s="82">
        <f>+D92</f>
        <v>0</v>
      </c>
      <c r="E93" s="82">
        <f t="shared" ref="E93:O93" si="43">+E92+D93</f>
        <v>0</v>
      </c>
      <c r="F93" s="82">
        <f t="shared" si="43"/>
        <v>0</v>
      </c>
      <c r="G93" s="82">
        <f t="shared" si="43"/>
        <v>0</v>
      </c>
      <c r="H93" s="82">
        <f t="shared" si="43"/>
        <v>0</v>
      </c>
      <c r="I93" s="82">
        <f t="shared" si="43"/>
        <v>0</v>
      </c>
      <c r="J93" s="82">
        <f t="shared" si="43"/>
        <v>0</v>
      </c>
      <c r="K93" s="82">
        <f t="shared" si="43"/>
        <v>0</v>
      </c>
      <c r="L93" s="82">
        <f t="shared" si="43"/>
        <v>0</v>
      </c>
      <c r="M93" s="82">
        <f t="shared" si="43"/>
        <v>0</v>
      </c>
      <c r="N93" s="82">
        <f t="shared" si="43"/>
        <v>0</v>
      </c>
      <c r="O93" s="82">
        <f t="shared" si="43"/>
        <v>0</v>
      </c>
      <c r="P93" s="83">
        <f>+O93</f>
        <v>0</v>
      </c>
    </row>
    <row r="94" spans="1:16" ht="13.5" thickBot="1" x14ac:dyDescent="0.25">
      <c r="A94" s="45"/>
      <c r="B94" s="42" t="s">
        <v>282</v>
      </c>
      <c r="C94" s="84">
        <f t="shared" ref="C94:P94" si="44">+C91-C93</f>
        <v>19308412</v>
      </c>
      <c r="D94" s="84">
        <f t="shared" si="44"/>
        <v>3294634</v>
      </c>
      <c r="E94" s="84">
        <f t="shared" si="44"/>
        <v>3331753</v>
      </c>
      <c r="F94" s="84">
        <f t="shared" si="44"/>
        <v>3367225</v>
      </c>
      <c r="G94" s="84">
        <f t="shared" si="44"/>
        <v>3426637</v>
      </c>
      <c r="H94" s="84">
        <f t="shared" si="44"/>
        <v>3429782</v>
      </c>
      <c r="I94" s="84">
        <f t="shared" si="44"/>
        <v>4954534</v>
      </c>
      <c r="J94" s="84">
        <f t="shared" si="44"/>
        <v>5085787</v>
      </c>
      <c r="K94" s="84">
        <f t="shared" si="44"/>
        <v>5122427</v>
      </c>
      <c r="L94" s="84">
        <f t="shared" si="44"/>
        <v>5701711</v>
      </c>
      <c r="M94" s="84">
        <f t="shared" si="44"/>
        <v>5864043</v>
      </c>
      <c r="N94" s="84">
        <f t="shared" si="44"/>
        <v>5902740</v>
      </c>
      <c r="O94" s="84">
        <f t="shared" si="44"/>
        <v>19308412</v>
      </c>
      <c r="P94" s="84">
        <f t="shared" si="44"/>
        <v>19308412</v>
      </c>
    </row>
    <row r="95" spans="1:16" ht="13.5" thickBot="1" x14ac:dyDescent="0.25">
      <c r="A95" s="40"/>
      <c r="B95" s="40"/>
      <c r="C95" s="80"/>
    </row>
    <row r="96" spans="1:16" ht="15" x14ac:dyDescent="0.25">
      <c r="A96" s="43" t="str">
        <f>+'INPUT FORM - Budget-Expenditure'!A20</f>
        <v>Skut</v>
      </c>
      <c r="B96" s="42" t="s">
        <v>278</v>
      </c>
      <c r="C96" s="81">
        <f>+P96</f>
        <v>705</v>
      </c>
      <c r="D96" s="82">
        <f>+'Input Form - Budgets Income'!C20</f>
        <v>39</v>
      </c>
      <c r="E96" s="82">
        <f>+'Input Form - Budgets Income'!D20</f>
        <v>0</v>
      </c>
      <c r="F96" s="82">
        <f>+'Input Form - Budgets Income'!E20</f>
        <v>69</v>
      </c>
      <c r="G96" s="82">
        <f>+'Input Form - Budgets Income'!F20</f>
        <v>23</v>
      </c>
      <c r="H96" s="82">
        <f>+'Input Form - Budgets Income'!G20</f>
        <v>46</v>
      </c>
      <c r="I96" s="82">
        <f>+'Input Form - Budgets Income'!H20</f>
        <v>0</v>
      </c>
      <c r="J96" s="82">
        <f>+'Input Form - Budgets Income'!I20</f>
        <v>376</v>
      </c>
      <c r="K96" s="82">
        <f>+'Input Form - Budgets Income'!J20</f>
        <v>29</v>
      </c>
      <c r="L96" s="82">
        <f>+'Input Form - Budgets Income'!K20</f>
        <v>12</v>
      </c>
      <c r="M96" s="82">
        <f>+'Input Form - Budgets Income'!L20</f>
        <v>25</v>
      </c>
      <c r="N96" s="82">
        <f>+'Input Form - Budgets Income'!M20</f>
        <v>13</v>
      </c>
      <c r="O96" s="82">
        <f>+'Input Form - Budgets Income'!N20</f>
        <v>73</v>
      </c>
      <c r="P96" s="83">
        <f>SUM(D96:O96)</f>
        <v>705</v>
      </c>
    </row>
    <row r="97" spans="1:16" ht="15" x14ac:dyDescent="0.25">
      <c r="A97" s="44"/>
      <c r="B97" s="42" t="s">
        <v>279</v>
      </c>
      <c r="C97" s="81">
        <f>+P97</f>
        <v>705</v>
      </c>
      <c r="D97" s="82">
        <f>+D96</f>
        <v>39</v>
      </c>
      <c r="E97" s="82">
        <f t="shared" ref="E97:O97" si="45">+E96+D97</f>
        <v>39</v>
      </c>
      <c r="F97" s="82">
        <f t="shared" si="45"/>
        <v>108</v>
      </c>
      <c r="G97" s="82">
        <f t="shared" si="45"/>
        <v>131</v>
      </c>
      <c r="H97" s="82">
        <f t="shared" si="45"/>
        <v>177</v>
      </c>
      <c r="I97" s="82">
        <f t="shared" si="45"/>
        <v>177</v>
      </c>
      <c r="J97" s="82">
        <f t="shared" si="45"/>
        <v>553</v>
      </c>
      <c r="K97" s="82">
        <f t="shared" si="45"/>
        <v>582</v>
      </c>
      <c r="L97" s="82">
        <f t="shared" si="45"/>
        <v>594</v>
      </c>
      <c r="M97" s="82">
        <f t="shared" si="45"/>
        <v>619</v>
      </c>
      <c r="N97" s="82">
        <f t="shared" si="45"/>
        <v>632</v>
      </c>
      <c r="O97" s="82">
        <f t="shared" si="45"/>
        <v>705</v>
      </c>
      <c r="P97" s="83">
        <f>+O97</f>
        <v>705</v>
      </c>
    </row>
    <row r="98" spans="1:16" ht="15" x14ac:dyDescent="0.25">
      <c r="A98" s="44"/>
      <c r="B98" s="42" t="s">
        <v>280</v>
      </c>
      <c r="C98" s="81">
        <f>+P98</f>
        <v>0</v>
      </c>
      <c r="D98" s="82">
        <f>+'Input Form - Actual Income'!C20</f>
        <v>0</v>
      </c>
      <c r="E98" s="82">
        <f>+'Input Form - Actual Income'!D20</f>
        <v>0</v>
      </c>
      <c r="F98" s="82">
        <f>+'Input Form - Actual Income'!E20</f>
        <v>0</v>
      </c>
      <c r="G98" s="82">
        <f>+'Input Form - Actual Income'!F20</f>
        <v>0</v>
      </c>
      <c r="H98" s="82">
        <f>+'Input Form - Actual Income'!G20</f>
        <v>0</v>
      </c>
      <c r="I98" s="82">
        <f>+'Input Form - Actual Income'!H20</f>
        <v>0</v>
      </c>
      <c r="J98" s="82">
        <f>+'Input Form - Actual Income'!I20</f>
        <v>0</v>
      </c>
      <c r="K98" s="82">
        <f>+'Input Form - Actual Income'!J20</f>
        <v>0</v>
      </c>
      <c r="L98" s="82">
        <f>+'Input Form - Actual Income'!K20</f>
        <v>0</v>
      </c>
      <c r="M98" s="82">
        <f>+'Input Form - Actual Income'!L20</f>
        <v>0</v>
      </c>
      <c r="N98" s="82">
        <f>+'Input Form - Actual Income'!M20</f>
        <v>0</v>
      </c>
      <c r="O98" s="82">
        <f>+'Input Form - Actual Income'!N20</f>
        <v>0</v>
      </c>
      <c r="P98" s="83">
        <f>SUM(D98:O98)</f>
        <v>0</v>
      </c>
    </row>
    <row r="99" spans="1:16" ht="15" x14ac:dyDescent="0.25">
      <c r="A99" s="44"/>
      <c r="B99" s="42" t="s">
        <v>281</v>
      </c>
      <c r="C99" s="81">
        <f>+P99</f>
        <v>0</v>
      </c>
      <c r="D99" s="82">
        <f>+D98</f>
        <v>0</v>
      </c>
      <c r="E99" s="82">
        <f t="shared" ref="E99:O99" si="46">+E98+D99</f>
        <v>0</v>
      </c>
      <c r="F99" s="82">
        <f t="shared" si="46"/>
        <v>0</v>
      </c>
      <c r="G99" s="82">
        <f t="shared" si="46"/>
        <v>0</v>
      </c>
      <c r="H99" s="82">
        <f t="shared" si="46"/>
        <v>0</v>
      </c>
      <c r="I99" s="82">
        <f t="shared" si="46"/>
        <v>0</v>
      </c>
      <c r="J99" s="82">
        <f t="shared" si="46"/>
        <v>0</v>
      </c>
      <c r="K99" s="82">
        <f t="shared" si="46"/>
        <v>0</v>
      </c>
      <c r="L99" s="82">
        <f t="shared" si="46"/>
        <v>0</v>
      </c>
      <c r="M99" s="82">
        <f t="shared" si="46"/>
        <v>0</v>
      </c>
      <c r="N99" s="82">
        <f t="shared" si="46"/>
        <v>0</v>
      </c>
      <c r="O99" s="82">
        <f t="shared" si="46"/>
        <v>0</v>
      </c>
      <c r="P99" s="83">
        <f>+O99</f>
        <v>0</v>
      </c>
    </row>
    <row r="100" spans="1:16" ht="13.5" thickBot="1" x14ac:dyDescent="0.25">
      <c r="A100" s="45"/>
      <c r="B100" s="42" t="s">
        <v>282</v>
      </c>
      <c r="C100" s="84">
        <f t="shared" ref="C100:P100" si="47">+C97-C99</f>
        <v>705</v>
      </c>
      <c r="D100" s="84">
        <f t="shared" si="47"/>
        <v>39</v>
      </c>
      <c r="E100" s="84">
        <f t="shared" si="47"/>
        <v>39</v>
      </c>
      <c r="F100" s="84">
        <f t="shared" si="47"/>
        <v>108</v>
      </c>
      <c r="G100" s="84">
        <f t="shared" si="47"/>
        <v>131</v>
      </c>
      <c r="H100" s="84">
        <f t="shared" si="47"/>
        <v>177</v>
      </c>
      <c r="I100" s="84">
        <f t="shared" si="47"/>
        <v>177</v>
      </c>
      <c r="J100" s="84">
        <f t="shared" si="47"/>
        <v>553</v>
      </c>
      <c r="K100" s="84">
        <f t="shared" si="47"/>
        <v>582</v>
      </c>
      <c r="L100" s="84">
        <f t="shared" si="47"/>
        <v>594</v>
      </c>
      <c r="M100" s="84">
        <f t="shared" si="47"/>
        <v>619</v>
      </c>
      <c r="N100" s="84">
        <f t="shared" si="47"/>
        <v>632</v>
      </c>
      <c r="O100" s="84">
        <f t="shared" si="47"/>
        <v>705</v>
      </c>
      <c r="P100" s="84">
        <f t="shared" si="47"/>
        <v>705</v>
      </c>
    </row>
    <row r="101" spans="1:16" ht="13.5" thickBot="1" x14ac:dyDescent="0.25">
      <c r="A101" s="40"/>
      <c r="B101" s="40"/>
      <c r="C101" s="80"/>
    </row>
    <row r="102" spans="1:16" ht="15" x14ac:dyDescent="0.25">
      <c r="A102" s="43" t="str">
        <f>+'INPUT FORM - Budget-Expenditure'!A21</f>
        <v>Begroting en Tesourie</v>
      </c>
      <c r="B102" s="42" t="s">
        <v>278</v>
      </c>
      <c r="C102" s="81">
        <f>+P102</f>
        <v>4525332</v>
      </c>
      <c r="D102" s="82">
        <f>+'Input Form - Budgets Income'!C21</f>
        <v>46895</v>
      </c>
      <c r="E102" s="82">
        <f>+'Input Form - Budgets Income'!D21</f>
        <v>166025</v>
      </c>
      <c r="F102" s="82">
        <f>+'Input Form - Budgets Income'!E21</f>
        <v>154472</v>
      </c>
      <c r="G102" s="82">
        <f>+'Input Form - Budgets Income'!F21</f>
        <v>1268424</v>
      </c>
      <c r="H102" s="82">
        <f>+'Input Form - Budgets Income'!G21</f>
        <v>264072</v>
      </c>
      <c r="I102" s="82">
        <f>+'Input Form - Budgets Income'!H21</f>
        <v>490096</v>
      </c>
      <c r="J102" s="82">
        <f>+'Input Form - Budgets Income'!I21</f>
        <v>97767</v>
      </c>
      <c r="K102" s="82">
        <f>+'Input Form - Budgets Income'!J21</f>
        <v>90646</v>
      </c>
      <c r="L102" s="82">
        <f>+'Input Form - Budgets Income'!K21</f>
        <v>229441</v>
      </c>
      <c r="M102" s="82">
        <f>+'Input Form - Budgets Income'!L21</f>
        <v>41540</v>
      </c>
      <c r="N102" s="82">
        <f>+'Input Form - Budgets Income'!M21</f>
        <v>244299</v>
      </c>
      <c r="O102" s="82">
        <f>+'Input Form - Budgets Income'!N21</f>
        <v>1431655</v>
      </c>
      <c r="P102" s="83">
        <f>SUM(D102:O102)</f>
        <v>4525332</v>
      </c>
    </row>
    <row r="103" spans="1:16" ht="15" x14ac:dyDescent="0.25">
      <c r="A103" s="44"/>
      <c r="B103" s="42" t="s">
        <v>279</v>
      </c>
      <c r="C103" s="81">
        <f>+P103</f>
        <v>4525332</v>
      </c>
      <c r="D103" s="82">
        <f>+D102</f>
        <v>46895</v>
      </c>
      <c r="E103" s="82">
        <f t="shared" ref="E103:O103" si="48">+E102+D103</f>
        <v>212920</v>
      </c>
      <c r="F103" s="82">
        <f t="shared" si="48"/>
        <v>367392</v>
      </c>
      <c r="G103" s="82">
        <f t="shared" si="48"/>
        <v>1635816</v>
      </c>
      <c r="H103" s="82">
        <f t="shared" si="48"/>
        <v>1899888</v>
      </c>
      <c r="I103" s="82">
        <f t="shared" si="48"/>
        <v>2389984</v>
      </c>
      <c r="J103" s="82">
        <f t="shared" si="48"/>
        <v>2487751</v>
      </c>
      <c r="K103" s="82">
        <f t="shared" si="48"/>
        <v>2578397</v>
      </c>
      <c r="L103" s="82">
        <f t="shared" si="48"/>
        <v>2807838</v>
      </c>
      <c r="M103" s="82">
        <f t="shared" si="48"/>
        <v>2849378</v>
      </c>
      <c r="N103" s="82">
        <f t="shared" si="48"/>
        <v>3093677</v>
      </c>
      <c r="O103" s="82">
        <f t="shared" si="48"/>
        <v>4525332</v>
      </c>
      <c r="P103" s="83">
        <f>+O103</f>
        <v>4525332</v>
      </c>
    </row>
    <row r="104" spans="1:16" ht="15" x14ac:dyDescent="0.25">
      <c r="A104" s="44"/>
      <c r="B104" s="42" t="s">
        <v>280</v>
      </c>
      <c r="C104" s="81">
        <f>+P104</f>
        <v>0</v>
      </c>
      <c r="D104" s="82">
        <f>+'Input Form - Actual Income'!C21</f>
        <v>0</v>
      </c>
      <c r="E104" s="82">
        <f>+'Input Form - Actual Income'!D21</f>
        <v>0</v>
      </c>
      <c r="F104" s="82">
        <f>+'Input Form - Actual Income'!E21</f>
        <v>0</v>
      </c>
      <c r="G104" s="82">
        <f>+'Input Form - Actual Income'!F21</f>
        <v>0</v>
      </c>
      <c r="H104" s="82">
        <f>+'Input Form - Actual Income'!G21</f>
        <v>0</v>
      </c>
      <c r="I104" s="82">
        <f>+'Input Form - Actual Income'!H21</f>
        <v>0</v>
      </c>
      <c r="J104" s="82">
        <f>+'Input Form - Actual Income'!I21</f>
        <v>0</v>
      </c>
      <c r="K104" s="82">
        <f>+'Input Form - Actual Income'!J21</f>
        <v>0</v>
      </c>
      <c r="L104" s="82">
        <f>+'Input Form - Actual Income'!K21</f>
        <v>0</v>
      </c>
      <c r="M104" s="82">
        <f>+'Input Form - Actual Income'!L21</f>
        <v>0</v>
      </c>
      <c r="N104" s="82">
        <f>+'Input Form - Actual Income'!M21</f>
        <v>0</v>
      </c>
      <c r="O104" s="82">
        <f>+'Input Form - Actual Income'!N21</f>
        <v>0</v>
      </c>
      <c r="P104" s="83">
        <f>SUM(D104:O104)</f>
        <v>0</v>
      </c>
    </row>
    <row r="105" spans="1:16" ht="15" x14ac:dyDescent="0.25">
      <c r="A105" s="44"/>
      <c r="B105" s="42" t="s">
        <v>281</v>
      </c>
      <c r="C105" s="81">
        <f>+P105</f>
        <v>0</v>
      </c>
      <c r="D105" s="82">
        <f>+D104</f>
        <v>0</v>
      </c>
      <c r="E105" s="82">
        <f t="shared" ref="E105:O105" si="49">+E104+D105</f>
        <v>0</v>
      </c>
      <c r="F105" s="82">
        <f t="shared" si="49"/>
        <v>0</v>
      </c>
      <c r="G105" s="82">
        <f t="shared" si="49"/>
        <v>0</v>
      </c>
      <c r="H105" s="82">
        <f t="shared" si="49"/>
        <v>0</v>
      </c>
      <c r="I105" s="82">
        <f t="shared" si="49"/>
        <v>0</v>
      </c>
      <c r="J105" s="82">
        <f t="shared" si="49"/>
        <v>0</v>
      </c>
      <c r="K105" s="82">
        <f t="shared" si="49"/>
        <v>0</v>
      </c>
      <c r="L105" s="82">
        <f t="shared" si="49"/>
        <v>0</v>
      </c>
      <c r="M105" s="82">
        <f t="shared" si="49"/>
        <v>0</v>
      </c>
      <c r="N105" s="82">
        <f t="shared" si="49"/>
        <v>0</v>
      </c>
      <c r="O105" s="82">
        <f t="shared" si="49"/>
        <v>0</v>
      </c>
      <c r="P105" s="83">
        <f>+O105</f>
        <v>0</v>
      </c>
    </row>
    <row r="106" spans="1:16" ht="13.5" thickBot="1" x14ac:dyDescent="0.25">
      <c r="A106" s="45"/>
      <c r="B106" s="42" t="s">
        <v>282</v>
      </c>
      <c r="C106" s="84">
        <f t="shared" ref="C106:P106" si="50">+C103-C105</f>
        <v>4525332</v>
      </c>
      <c r="D106" s="84">
        <f t="shared" si="50"/>
        <v>46895</v>
      </c>
      <c r="E106" s="84">
        <f t="shared" si="50"/>
        <v>212920</v>
      </c>
      <c r="F106" s="84">
        <f t="shared" si="50"/>
        <v>367392</v>
      </c>
      <c r="G106" s="84">
        <f t="shared" si="50"/>
        <v>1635816</v>
      </c>
      <c r="H106" s="84">
        <f t="shared" si="50"/>
        <v>1899888</v>
      </c>
      <c r="I106" s="84">
        <f t="shared" si="50"/>
        <v>2389984</v>
      </c>
      <c r="J106" s="84">
        <f t="shared" si="50"/>
        <v>2487751</v>
      </c>
      <c r="K106" s="84">
        <f t="shared" si="50"/>
        <v>2578397</v>
      </c>
      <c r="L106" s="84">
        <f t="shared" si="50"/>
        <v>2807838</v>
      </c>
      <c r="M106" s="84">
        <f t="shared" si="50"/>
        <v>2849378</v>
      </c>
      <c r="N106" s="84">
        <f t="shared" si="50"/>
        <v>3093677</v>
      </c>
      <c r="O106" s="84">
        <f t="shared" si="50"/>
        <v>4525332</v>
      </c>
      <c r="P106" s="84">
        <f t="shared" si="50"/>
        <v>4525332</v>
      </c>
    </row>
    <row r="107" spans="1:16" ht="13.5" thickBot="1" x14ac:dyDescent="0.25">
      <c r="A107" s="235"/>
      <c r="B107" s="235"/>
      <c r="C107" s="236"/>
      <c r="D107" s="236"/>
      <c r="E107" s="236"/>
      <c r="F107" s="236"/>
      <c r="G107" s="236"/>
      <c r="H107" s="236"/>
      <c r="I107" s="236"/>
      <c r="J107" s="236"/>
      <c r="K107" s="236"/>
      <c r="L107" s="236"/>
      <c r="M107" s="236"/>
      <c r="N107" s="236"/>
      <c r="O107" s="236"/>
      <c r="P107" s="236"/>
    </row>
    <row r="108" spans="1:16" ht="15" x14ac:dyDescent="0.25">
      <c r="A108" s="43" t="str">
        <f>'INPUT FORM - Budget-Expenditure'!A22</f>
        <v>Korporatiewe dienste</v>
      </c>
      <c r="B108" s="42" t="s">
        <v>278</v>
      </c>
      <c r="C108" s="81">
        <f>+P108</f>
        <v>0</v>
      </c>
      <c r="D108" s="82">
        <f>'Input Form - Budgets Income'!C22</f>
        <v>0</v>
      </c>
      <c r="E108" s="82">
        <f>'Input Form - Budgets Income'!D22</f>
        <v>0</v>
      </c>
      <c r="F108" s="82">
        <f>'Input Form - Budgets Income'!E22</f>
        <v>0</v>
      </c>
      <c r="G108" s="82">
        <f>'Input Form - Budgets Income'!F22</f>
        <v>0</v>
      </c>
      <c r="H108" s="82">
        <f>'Input Form - Budgets Income'!G22</f>
        <v>0</v>
      </c>
      <c r="I108" s="82">
        <f>'Input Form - Budgets Income'!H22</f>
        <v>0</v>
      </c>
      <c r="J108" s="82">
        <f>'Input Form - Budgets Income'!I22</f>
        <v>0</v>
      </c>
      <c r="K108" s="82">
        <f>'Input Form - Budgets Income'!J22</f>
        <v>0</v>
      </c>
      <c r="L108" s="82">
        <f>'Input Form - Budgets Income'!K22</f>
        <v>0</v>
      </c>
      <c r="M108" s="82">
        <f>'Input Form - Budgets Income'!L22</f>
        <v>0</v>
      </c>
      <c r="N108" s="82">
        <f>'Input Form - Budgets Income'!M22</f>
        <v>0</v>
      </c>
      <c r="O108" s="82">
        <f>'Input Form - Budgets Income'!N22</f>
        <v>0</v>
      </c>
      <c r="P108" s="83">
        <f>SUM(D108:O108)</f>
        <v>0</v>
      </c>
    </row>
    <row r="109" spans="1:16" ht="15" x14ac:dyDescent="0.25">
      <c r="A109" s="44"/>
      <c r="B109" s="42" t="s">
        <v>279</v>
      </c>
      <c r="C109" s="81">
        <f>+P109</f>
        <v>0</v>
      </c>
      <c r="D109" s="82">
        <f>+D108</f>
        <v>0</v>
      </c>
      <c r="E109" s="82">
        <f t="shared" ref="E109:O109" si="51">+E108+D109</f>
        <v>0</v>
      </c>
      <c r="F109" s="82">
        <f t="shared" si="51"/>
        <v>0</v>
      </c>
      <c r="G109" s="82">
        <f t="shared" si="51"/>
        <v>0</v>
      </c>
      <c r="H109" s="82">
        <f t="shared" si="51"/>
        <v>0</v>
      </c>
      <c r="I109" s="82">
        <f t="shared" si="51"/>
        <v>0</v>
      </c>
      <c r="J109" s="82">
        <f t="shared" si="51"/>
        <v>0</v>
      </c>
      <c r="K109" s="82">
        <f t="shared" si="51"/>
        <v>0</v>
      </c>
      <c r="L109" s="82">
        <f t="shared" si="51"/>
        <v>0</v>
      </c>
      <c r="M109" s="82">
        <f t="shared" si="51"/>
        <v>0</v>
      </c>
      <c r="N109" s="82">
        <f t="shared" si="51"/>
        <v>0</v>
      </c>
      <c r="O109" s="82">
        <f t="shared" si="51"/>
        <v>0</v>
      </c>
      <c r="P109" s="83">
        <f>+O109</f>
        <v>0</v>
      </c>
    </row>
    <row r="110" spans="1:16" ht="15" x14ac:dyDescent="0.25">
      <c r="A110" s="44"/>
      <c r="B110" s="42" t="s">
        <v>280</v>
      </c>
      <c r="C110" s="81">
        <f>+P110</f>
        <v>0</v>
      </c>
      <c r="D110" s="82">
        <f>'Input Form - Actual Income'!C22</f>
        <v>0</v>
      </c>
      <c r="E110" s="82">
        <f>'Input Form - Actual Income'!D22</f>
        <v>0</v>
      </c>
      <c r="F110" s="82">
        <f>'Input Form - Actual Income'!E22</f>
        <v>0</v>
      </c>
      <c r="G110" s="82">
        <f>'Input Form - Actual Income'!F22</f>
        <v>0</v>
      </c>
      <c r="H110" s="82">
        <f>'Input Form - Actual Income'!G22</f>
        <v>0</v>
      </c>
      <c r="I110" s="82">
        <f>'Input Form - Actual Income'!H22</f>
        <v>0</v>
      </c>
      <c r="J110" s="82">
        <f>'Input Form - Actual Income'!I22</f>
        <v>0</v>
      </c>
      <c r="K110" s="82">
        <f>'Input Form - Actual Income'!J22</f>
        <v>0</v>
      </c>
      <c r="L110" s="82">
        <f>'Input Form - Actual Income'!K22</f>
        <v>0</v>
      </c>
      <c r="M110" s="82">
        <f>'Input Form - Actual Income'!L22</f>
        <v>0</v>
      </c>
      <c r="N110" s="82">
        <f>'Input Form - Actual Income'!M22</f>
        <v>0</v>
      </c>
      <c r="O110" s="82">
        <f>'Input Form - Actual Income'!N22</f>
        <v>0</v>
      </c>
      <c r="P110" s="83">
        <f>SUM(D110:O110)</f>
        <v>0</v>
      </c>
    </row>
    <row r="111" spans="1:16" ht="15" x14ac:dyDescent="0.25">
      <c r="A111" s="44"/>
      <c r="B111" s="42" t="s">
        <v>281</v>
      </c>
      <c r="C111" s="81">
        <f>+P111</f>
        <v>0</v>
      </c>
      <c r="D111" s="82">
        <f>+D110</f>
        <v>0</v>
      </c>
      <c r="E111" s="82">
        <f t="shared" ref="E111:O111" si="52">+E110+D111</f>
        <v>0</v>
      </c>
      <c r="F111" s="82">
        <f t="shared" si="52"/>
        <v>0</v>
      </c>
      <c r="G111" s="82">
        <f t="shared" si="52"/>
        <v>0</v>
      </c>
      <c r="H111" s="82">
        <f t="shared" si="52"/>
        <v>0</v>
      </c>
      <c r="I111" s="82">
        <f t="shared" si="52"/>
        <v>0</v>
      </c>
      <c r="J111" s="82">
        <f t="shared" si="52"/>
        <v>0</v>
      </c>
      <c r="K111" s="82">
        <f t="shared" si="52"/>
        <v>0</v>
      </c>
      <c r="L111" s="82">
        <f t="shared" si="52"/>
        <v>0</v>
      </c>
      <c r="M111" s="82">
        <f t="shared" si="52"/>
        <v>0</v>
      </c>
      <c r="N111" s="82">
        <f t="shared" si="52"/>
        <v>0</v>
      </c>
      <c r="O111" s="82">
        <f t="shared" si="52"/>
        <v>0</v>
      </c>
      <c r="P111" s="83">
        <f>+O111</f>
        <v>0</v>
      </c>
    </row>
    <row r="112" spans="1:16" ht="13.5" thickBot="1" x14ac:dyDescent="0.25">
      <c r="A112" s="45"/>
      <c r="B112" s="42" t="s">
        <v>282</v>
      </c>
      <c r="C112" s="84">
        <f t="shared" ref="C112:P112" si="53">+C109-C111</f>
        <v>0</v>
      </c>
      <c r="D112" s="84">
        <f t="shared" si="53"/>
        <v>0</v>
      </c>
      <c r="E112" s="84">
        <f t="shared" si="53"/>
        <v>0</v>
      </c>
      <c r="F112" s="84">
        <f t="shared" si="53"/>
        <v>0</v>
      </c>
      <c r="G112" s="84">
        <f t="shared" si="53"/>
        <v>0</v>
      </c>
      <c r="H112" s="84">
        <f t="shared" si="53"/>
        <v>0</v>
      </c>
      <c r="I112" s="84">
        <f t="shared" si="53"/>
        <v>0</v>
      </c>
      <c r="J112" s="84">
        <f t="shared" si="53"/>
        <v>0</v>
      </c>
      <c r="K112" s="84">
        <f t="shared" si="53"/>
        <v>0</v>
      </c>
      <c r="L112" s="84">
        <f t="shared" si="53"/>
        <v>0</v>
      </c>
      <c r="M112" s="84">
        <f t="shared" si="53"/>
        <v>0</v>
      </c>
      <c r="N112" s="84">
        <f t="shared" si="53"/>
        <v>0</v>
      </c>
      <c r="O112" s="84">
        <f t="shared" si="53"/>
        <v>0</v>
      </c>
      <c r="P112" s="84">
        <f t="shared" si="53"/>
        <v>0</v>
      </c>
    </row>
    <row r="113" spans="1:16" x14ac:dyDescent="0.2">
      <c r="A113" s="233"/>
      <c r="B113" s="233"/>
      <c r="C113" s="234"/>
      <c r="D113" s="234"/>
      <c r="E113" s="234"/>
      <c r="F113" s="234"/>
      <c r="G113" s="234"/>
      <c r="H113" s="234"/>
      <c r="I113" s="234"/>
      <c r="J113" s="234"/>
      <c r="K113" s="234"/>
      <c r="L113" s="234"/>
      <c r="M113" s="234"/>
      <c r="N113" s="234"/>
      <c r="O113" s="234"/>
      <c r="P113" s="234"/>
    </row>
    <row r="114" spans="1:16" ht="13.5" thickBot="1" x14ac:dyDescent="0.25">
      <c r="A114" s="40"/>
      <c r="B114" s="40"/>
      <c r="C114" s="80"/>
    </row>
    <row r="115" spans="1:16" ht="15" x14ac:dyDescent="0.25">
      <c r="A115" s="43" t="str">
        <f>+'INPUT FORM - Budget-Expenditure'!A23</f>
        <v>Strate en Sypaadjies</v>
      </c>
      <c r="B115" s="42" t="s">
        <v>278</v>
      </c>
      <c r="C115" s="81">
        <f>+P115</f>
        <v>400</v>
      </c>
      <c r="D115" s="82">
        <f>+'Input Form - Budgets Income'!C23</f>
        <v>400</v>
      </c>
      <c r="E115" s="82">
        <f>+'Input Form - Budgets Income'!D23</f>
        <v>0</v>
      </c>
      <c r="F115" s="82">
        <f>+'Input Form - Budgets Income'!E23</f>
        <v>0</v>
      </c>
      <c r="G115" s="82">
        <f>+'Input Form - Budgets Income'!F23</f>
        <v>0</v>
      </c>
      <c r="H115" s="82">
        <f>+'Input Form - Budgets Income'!G23</f>
        <v>0</v>
      </c>
      <c r="I115" s="82">
        <f>+'Input Form - Budgets Income'!H23</f>
        <v>0</v>
      </c>
      <c r="J115" s="82">
        <f>+'Input Form - Budgets Income'!I23</f>
        <v>0</v>
      </c>
      <c r="K115" s="82">
        <f>+'Input Form - Budgets Income'!J23</f>
        <v>0</v>
      </c>
      <c r="L115" s="82">
        <f>+'Input Form - Budgets Income'!K23</f>
        <v>0</v>
      </c>
      <c r="M115" s="82">
        <f>+'Input Form - Budgets Income'!L23</f>
        <v>0</v>
      </c>
      <c r="N115" s="82">
        <f>+'Input Form - Budgets Income'!M23</f>
        <v>0</v>
      </c>
      <c r="O115" s="82">
        <f>+'Input Form - Budgets Income'!N23</f>
        <v>0</v>
      </c>
      <c r="P115" s="83">
        <f>SUM(D115:O115)</f>
        <v>400</v>
      </c>
    </row>
    <row r="116" spans="1:16" ht="15" x14ac:dyDescent="0.25">
      <c r="A116" s="44"/>
      <c r="B116" s="42" t="s">
        <v>279</v>
      </c>
      <c r="C116" s="81">
        <f>+P116</f>
        <v>400</v>
      </c>
      <c r="D116" s="82">
        <f>+D115</f>
        <v>400</v>
      </c>
      <c r="E116" s="82">
        <f t="shared" ref="E116:O116" si="54">+E115+D116</f>
        <v>400</v>
      </c>
      <c r="F116" s="82">
        <f t="shared" si="54"/>
        <v>400</v>
      </c>
      <c r="G116" s="82">
        <f t="shared" si="54"/>
        <v>400</v>
      </c>
      <c r="H116" s="82">
        <f t="shared" si="54"/>
        <v>400</v>
      </c>
      <c r="I116" s="82">
        <f t="shared" si="54"/>
        <v>400</v>
      </c>
      <c r="J116" s="82">
        <f t="shared" si="54"/>
        <v>400</v>
      </c>
      <c r="K116" s="82">
        <f t="shared" si="54"/>
        <v>400</v>
      </c>
      <c r="L116" s="82">
        <f t="shared" si="54"/>
        <v>400</v>
      </c>
      <c r="M116" s="82">
        <f t="shared" si="54"/>
        <v>400</v>
      </c>
      <c r="N116" s="82">
        <f t="shared" si="54"/>
        <v>400</v>
      </c>
      <c r="O116" s="82">
        <f t="shared" si="54"/>
        <v>400</v>
      </c>
      <c r="P116" s="83">
        <f>+O116</f>
        <v>400</v>
      </c>
    </row>
    <row r="117" spans="1:16" ht="15" x14ac:dyDescent="0.25">
      <c r="A117" s="44"/>
      <c r="B117" s="42" t="s">
        <v>280</v>
      </c>
      <c r="C117" s="81">
        <f>+P117</f>
        <v>0</v>
      </c>
      <c r="D117" s="82">
        <f>+'Input Form - Actual Income'!C23</f>
        <v>0</v>
      </c>
      <c r="E117" s="82">
        <f>+'Input Form - Actual Income'!D23</f>
        <v>0</v>
      </c>
      <c r="F117" s="82">
        <f>+'Input Form - Actual Income'!E23</f>
        <v>0</v>
      </c>
      <c r="G117" s="82">
        <f>+'Input Form - Actual Income'!F23</f>
        <v>0</v>
      </c>
      <c r="H117" s="82">
        <f>+'Input Form - Actual Income'!G23</f>
        <v>0</v>
      </c>
      <c r="I117" s="82">
        <f>+'Input Form - Actual Income'!H23</f>
        <v>0</v>
      </c>
      <c r="J117" s="82">
        <f>+'Input Form - Actual Income'!I23</f>
        <v>0</v>
      </c>
      <c r="K117" s="82">
        <f>+'Input Form - Actual Income'!J23</f>
        <v>0</v>
      </c>
      <c r="L117" s="82">
        <f>+'Input Form - Actual Income'!K23</f>
        <v>0</v>
      </c>
      <c r="M117" s="82">
        <f>+'Input Form - Actual Income'!L23</f>
        <v>0</v>
      </c>
      <c r="N117" s="82">
        <f>+'Input Form - Actual Income'!M23</f>
        <v>0</v>
      </c>
      <c r="O117" s="82">
        <f>+'Input Form - Actual Income'!N23</f>
        <v>0</v>
      </c>
      <c r="P117" s="83">
        <f>SUM(D117:O117)</f>
        <v>0</v>
      </c>
    </row>
    <row r="118" spans="1:16" ht="15" x14ac:dyDescent="0.25">
      <c r="A118" s="44"/>
      <c r="B118" s="42" t="s">
        <v>281</v>
      </c>
      <c r="C118" s="81">
        <f>+P118</f>
        <v>0</v>
      </c>
      <c r="D118" s="82">
        <f>+D117</f>
        <v>0</v>
      </c>
      <c r="E118" s="82">
        <f t="shared" ref="E118:O118" si="55">+E117+D118</f>
        <v>0</v>
      </c>
      <c r="F118" s="82">
        <f t="shared" si="55"/>
        <v>0</v>
      </c>
      <c r="G118" s="82">
        <f t="shared" si="55"/>
        <v>0</v>
      </c>
      <c r="H118" s="82">
        <f t="shared" si="55"/>
        <v>0</v>
      </c>
      <c r="I118" s="82">
        <f t="shared" si="55"/>
        <v>0</v>
      </c>
      <c r="J118" s="82">
        <f t="shared" si="55"/>
        <v>0</v>
      </c>
      <c r="K118" s="82">
        <f t="shared" si="55"/>
        <v>0</v>
      </c>
      <c r="L118" s="82">
        <f t="shared" si="55"/>
        <v>0</v>
      </c>
      <c r="M118" s="82">
        <f t="shared" si="55"/>
        <v>0</v>
      </c>
      <c r="N118" s="82">
        <f t="shared" si="55"/>
        <v>0</v>
      </c>
      <c r="O118" s="82">
        <f t="shared" si="55"/>
        <v>0</v>
      </c>
      <c r="P118" s="83">
        <f>+O118</f>
        <v>0</v>
      </c>
    </row>
    <row r="119" spans="1:16" ht="13.5" thickBot="1" x14ac:dyDescent="0.25">
      <c r="A119" s="45"/>
      <c r="B119" s="42" t="s">
        <v>282</v>
      </c>
      <c r="C119" s="84">
        <f t="shared" ref="C119:P119" si="56">+C116-C118</f>
        <v>400</v>
      </c>
      <c r="D119" s="84">
        <f t="shared" si="56"/>
        <v>400</v>
      </c>
      <c r="E119" s="84">
        <f t="shared" si="56"/>
        <v>400</v>
      </c>
      <c r="F119" s="84">
        <f t="shared" si="56"/>
        <v>400</v>
      </c>
      <c r="G119" s="84">
        <f t="shared" si="56"/>
        <v>400</v>
      </c>
      <c r="H119" s="84">
        <f t="shared" si="56"/>
        <v>400</v>
      </c>
      <c r="I119" s="84">
        <f t="shared" si="56"/>
        <v>400</v>
      </c>
      <c r="J119" s="84">
        <f t="shared" si="56"/>
        <v>400</v>
      </c>
      <c r="K119" s="84">
        <f t="shared" si="56"/>
        <v>400</v>
      </c>
      <c r="L119" s="84">
        <f t="shared" si="56"/>
        <v>400</v>
      </c>
      <c r="M119" s="84">
        <f t="shared" si="56"/>
        <v>400</v>
      </c>
      <c r="N119" s="84">
        <f t="shared" si="56"/>
        <v>400</v>
      </c>
      <c r="O119" s="84">
        <f t="shared" si="56"/>
        <v>400</v>
      </c>
      <c r="P119" s="84">
        <f t="shared" si="56"/>
        <v>400</v>
      </c>
    </row>
    <row r="120" spans="1:16" ht="13.5" thickBot="1" x14ac:dyDescent="0.25">
      <c r="A120" s="40"/>
      <c r="B120" s="40"/>
      <c r="C120" s="80"/>
    </row>
    <row r="121" spans="1:16" ht="15" x14ac:dyDescent="0.25">
      <c r="A121" s="43" t="str">
        <f>+'INPUT FORM - Budget-Expenditure'!A24</f>
        <v>Swembad</v>
      </c>
      <c r="B121" s="42" t="s">
        <v>278</v>
      </c>
      <c r="C121" s="81">
        <f>+P121</f>
        <v>9000</v>
      </c>
      <c r="D121" s="82">
        <f>+'Input Form - Budgets Income'!C24</f>
        <v>0</v>
      </c>
      <c r="E121" s="82">
        <f>+'Input Form - Budgets Income'!D24</f>
        <v>0</v>
      </c>
      <c r="F121" s="82">
        <f>+'Input Form - Budgets Income'!E24</f>
        <v>0</v>
      </c>
      <c r="G121" s="82">
        <f>+'Input Form - Budgets Income'!F24</f>
        <v>0</v>
      </c>
      <c r="H121" s="82">
        <f>+'Input Form - Budgets Income'!G24</f>
        <v>0</v>
      </c>
      <c r="I121" s="82">
        <f>+'Input Form - Budgets Income'!H24</f>
        <v>414</v>
      </c>
      <c r="J121" s="82">
        <f>+'Input Form - Budgets Income'!I24</f>
        <v>6948</v>
      </c>
      <c r="K121" s="82">
        <f>+'Input Form - Budgets Income'!J24</f>
        <v>1196</v>
      </c>
      <c r="L121" s="82">
        <f>+'Input Form - Budgets Income'!K24</f>
        <v>428</v>
      </c>
      <c r="M121" s="82">
        <f>+'Input Form - Budgets Income'!L24</f>
        <v>11</v>
      </c>
      <c r="N121" s="82">
        <f>+'Input Form - Budgets Income'!M24</f>
        <v>0</v>
      </c>
      <c r="O121" s="82">
        <f>+'Input Form - Budgets Income'!N24</f>
        <v>3</v>
      </c>
      <c r="P121" s="83">
        <f>SUM(D121:O121)</f>
        <v>9000</v>
      </c>
    </row>
    <row r="122" spans="1:16" ht="15" x14ac:dyDescent="0.25">
      <c r="A122" s="44"/>
      <c r="B122" s="42" t="s">
        <v>279</v>
      </c>
      <c r="C122" s="81">
        <f>+P122</f>
        <v>9000</v>
      </c>
      <c r="D122" s="82">
        <f>+D121</f>
        <v>0</v>
      </c>
      <c r="E122" s="82">
        <f t="shared" ref="E122:O122" si="57">+E121+D122</f>
        <v>0</v>
      </c>
      <c r="F122" s="82">
        <f t="shared" si="57"/>
        <v>0</v>
      </c>
      <c r="G122" s="82">
        <f t="shared" si="57"/>
        <v>0</v>
      </c>
      <c r="H122" s="82">
        <f t="shared" si="57"/>
        <v>0</v>
      </c>
      <c r="I122" s="82">
        <f t="shared" si="57"/>
        <v>414</v>
      </c>
      <c r="J122" s="82">
        <f t="shared" si="57"/>
        <v>7362</v>
      </c>
      <c r="K122" s="82">
        <f t="shared" si="57"/>
        <v>8558</v>
      </c>
      <c r="L122" s="82">
        <f t="shared" si="57"/>
        <v>8986</v>
      </c>
      <c r="M122" s="82">
        <f t="shared" si="57"/>
        <v>8997</v>
      </c>
      <c r="N122" s="82">
        <f t="shared" si="57"/>
        <v>8997</v>
      </c>
      <c r="O122" s="82">
        <f t="shared" si="57"/>
        <v>9000</v>
      </c>
      <c r="P122" s="83">
        <f>+O122</f>
        <v>9000</v>
      </c>
    </row>
    <row r="123" spans="1:16" ht="15" x14ac:dyDescent="0.25">
      <c r="A123" s="44"/>
      <c r="B123" s="42" t="s">
        <v>280</v>
      </c>
      <c r="C123" s="81">
        <f>+P123</f>
        <v>0</v>
      </c>
      <c r="D123" s="82">
        <f>+'Input Form - Actual Income'!C24</f>
        <v>0</v>
      </c>
      <c r="E123" s="82">
        <f>+'Input Form - Actual Income'!D24</f>
        <v>0</v>
      </c>
      <c r="F123" s="82">
        <f>+'Input Form - Actual Income'!E24</f>
        <v>0</v>
      </c>
      <c r="G123" s="82">
        <f>+'Input Form - Actual Income'!F24</f>
        <v>0</v>
      </c>
      <c r="H123" s="82">
        <f>+'Input Form - Actual Income'!G24</f>
        <v>0</v>
      </c>
      <c r="I123" s="82">
        <f>+'Input Form - Actual Income'!H24</f>
        <v>0</v>
      </c>
      <c r="J123" s="82">
        <f>+'Input Form - Actual Income'!I24</f>
        <v>0</v>
      </c>
      <c r="K123" s="82">
        <f>+'Input Form - Actual Income'!J24</f>
        <v>0</v>
      </c>
      <c r="L123" s="82">
        <f>+'Input Form - Actual Income'!K24</f>
        <v>0</v>
      </c>
      <c r="M123" s="82">
        <f>+'Input Form - Actual Income'!L24</f>
        <v>0</v>
      </c>
      <c r="N123" s="82">
        <f>+'Input Form - Actual Income'!M24</f>
        <v>0</v>
      </c>
      <c r="O123" s="82">
        <f>+'Input Form - Actual Income'!N24</f>
        <v>0</v>
      </c>
      <c r="P123" s="83">
        <f>SUM(D123:O123)</f>
        <v>0</v>
      </c>
    </row>
    <row r="124" spans="1:16" ht="15" x14ac:dyDescent="0.25">
      <c r="A124" s="44"/>
      <c r="B124" s="42" t="s">
        <v>281</v>
      </c>
      <c r="C124" s="81">
        <f>+P124</f>
        <v>0</v>
      </c>
      <c r="D124" s="82">
        <f>+D123</f>
        <v>0</v>
      </c>
      <c r="E124" s="82">
        <f t="shared" ref="E124:O124" si="58">+E123+D124</f>
        <v>0</v>
      </c>
      <c r="F124" s="82">
        <f t="shared" si="58"/>
        <v>0</v>
      </c>
      <c r="G124" s="82">
        <f t="shared" si="58"/>
        <v>0</v>
      </c>
      <c r="H124" s="82">
        <f t="shared" si="58"/>
        <v>0</v>
      </c>
      <c r="I124" s="82">
        <f t="shared" si="58"/>
        <v>0</v>
      </c>
      <c r="J124" s="82">
        <f t="shared" si="58"/>
        <v>0</v>
      </c>
      <c r="K124" s="82">
        <f t="shared" si="58"/>
        <v>0</v>
      </c>
      <c r="L124" s="82">
        <f t="shared" si="58"/>
        <v>0</v>
      </c>
      <c r="M124" s="82">
        <f t="shared" si="58"/>
        <v>0</v>
      </c>
      <c r="N124" s="82">
        <f t="shared" si="58"/>
        <v>0</v>
      </c>
      <c r="O124" s="82">
        <f t="shared" si="58"/>
        <v>0</v>
      </c>
      <c r="P124" s="83">
        <f>+O124</f>
        <v>0</v>
      </c>
    </row>
    <row r="125" spans="1:16" ht="13.5" thickBot="1" x14ac:dyDescent="0.25">
      <c r="A125" s="45"/>
      <c r="B125" s="42" t="s">
        <v>282</v>
      </c>
      <c r="C125" s="84">
        <f t="shared" ref="C125:P125" si="59">+C122-C124</f>
        <v>9000</v>
      </c>
      <c r="D125" s="84">
        <f t="shared" si="59"/>
        <v>0</v>
      </c>
      <c r="E125" s="84">
        <f t="shared" si="59"/>
        <v>0</v>
      </c>
      <c r="F125" s="84">
        <f t="shared" si="59"/>
        <v>0</v>
      </c>
      <c r="G125" s="84">
        <f t="shared" si="59"/>
        <v>0</v>
      </c>
      <c r="H125" s="84">
        <f t="shared" si="59"/>
        <v>0</v>
      </c>
      <c r="I125" s="84">
        <f t="shared" si="59"/>
        <v>414</v>
      </c>
      <c r="J125" s="84">
        <f t="shared" si="59"/>
        <v>7362</v>
      </c>
      <c r="K125" s="84">
        <f t="shared" si="59"/>
        <v>8558</v>
      </c>
      <c r="L125" s="84">
        <f t="shared" si="59"/>
        <v>8986</v>
      </c>
      <c r="M125" s="84">
        <f t="shared" si="59"/>
        <v>8997</v>
      </c>
      <c r="N125" s="84">
        <f t="shared" si="59"/>
        <v>8997</v>
      </c>
      <c r="O125" s="84">
        <f t="shared" si="59"/>
        <v>9000</v>
      </c>
      <c r="P125" s="84">
        <f t="shared" si="59"/>
        <v>9000</v>
      </c>
    </row>
    <row r="126" spans="1:16" ht="13.5" thickBot="1" x14ac:dyDescent="0.25">
      <c r="A126" s="40"/>
      <c r="B126" s="40"/>
      <c r="C126" s="80"/>
    </row>
    <row r="127" spans="1:16" ht="15" x14ac:dyDescent="0.25">
      <c r="A127" s="43" t="str">
        <f>+'INPUT FORM - Budget-Expenditure'!A25</f>
        <v>Verkeer en Lisensiëring</v>
      </c>
      <c r="B127" s="42" t="s">
        <v>278</v>
      </c>
      <c r="C127" s="81">
        <f>+P127</f>
        <v>1500</v>
      </c>
      <c r="D127" s="82">
        <f>+'Input Form - Budgets Income'!C25</f>
        <v>216</v>
      </c>
      <c r="E127" s="82">
        <f>+'Input Form - Budgets Income'!D25</f>
        <v>200</v>
      </c>
      <c r="F127" s="82">
        <f>+'Input Form - Budgets Income'!E25</f>
        <v>216</v>
      </c>
      <c r="G127" s="82">
        <f>+'Input Form - Budgets Income'!F25</f>
        <v>133</v>
      </c>
      <c r="H127" s="82">
        <f>+'Input Form - Budgets Income'!G25</f>
        <v>133</v>
      </c>
      <c r="I127" s="82">
        <f>+'Input Form - Budgets Income'!H25</f>
        <v>83</v>
      </c>
      <c r="J127" s="82">
        <f>+'Input Form - Budgets Income'!I25</f>
        <v>83</v>
      </c>
      <c r="K127" s="82">
        <f>+'Input Form - Budgets Income'!J25</f>
        <v>16</v>
      </c>
      <c r="L127" s="82">
        <f>+'Input Form - Budgets Income'!K25</f>
        <v>100</v>
      </c>
      <c r="M127" s="82">
        <f>+'Input Form - Budgets Income'!L25</f>
        <v>100</v>
      </c>
      <c r="N127" s="82">
        <f>+'Input Form - Budgets Income'!M25</f>
        <v>150</v>
      </c>
      <c r="O127" s="82">
        <f>+'Input Form - Budgets Income'!N25</f>
        <v>70</v>
      </c>
      <c r="P127" s="83">
        <f>SUM(D127:O127)</f>
        <v>1500</v>
      </c>
    </row>
    <row r="128" spans="1:16" ht="15" x14ac:dyDescent="0.25">
      <c r="A128" s="44"/>
      <c r="B128" s="42" t="s">
        <v>279</v>
      </c>
      <c r="C128" s="81">
        <f>+P128</f>
        <v>1500</v>
      </c>
      <c r="D128" s="82">
        <f>+D127</f>
        <v>216</v>
      </c>
      <c r="E128" s="82">
        <f t="shared" ref="E128:O128" si="60">+E127+D128</f>
        <v>416</v>
      </c>
      <c r="F128" s="82">
        <f t="shared" si="60"/>
        <v>632</v>
      </c>
      <c r="G128" s="82">
        <f t="shared" si="60"/>
        <v>765</v>
      </c>
      <c r="H128" s="82">
        <f t="shared" si="60"/>
        <v>898</v>
      </c>
      <c r="I128" s="82">
        <f t="shared" si="60"/>
        <v>981</v>
      </c>
      <c r="J128" s="82">
        <f t="shared" si="60"/>
        <v>1064</v>
      </c>
      <c r="K128" s="82">
        <f t="shared" si="60"/>
        <v>1080</v>
      </c>
      <c r="L128" s="82">
        <f t="shared" si="60"/>
        <v>1180</v>
      </c>
      <c r="M128" s="82">
        <f t="shared" si="60"/>
        <v>1280</v>
      </c>
      <c r="N128" s="82">
        <f t="shared" si="60"/>
        <v>1430</v>
      </c>
      <c r="O128" s="82">
        <f t="shared" si="60"/>
        <v>1500</v>
      </c>
      <c r="P128" s="83">
        <f>+O128</f>
        <v>1500</v>
      </c>
    </row>
    <row r="129" spans="1:16" ht="15" x14ac:dyDescent="0.25">
      <c r="A129" s="44"/>
      <c r="B129" s="42" t="s">
        <v>280</v>
      </c>
      <c r="C129" s="81">
        <f>+P129</f>
        <v>0</v>
      </c>
      <c r="D129" s="82">
        <f>+'Input Form - Actual Income'!C25</f>
        <v>0</v>
      </c>
      <c r="E129" s="82">
        <f>+'Input Form - Actual Income'!D25</f>
        <v>0</v>
      </c>
      <c r="F129" s="82">
        <f>+'Input Form - Actual Income'!E25</f>
        <v>0</v>
      </c>
      <c r="G129" s="82">
        <f>+'Input Form - Actual Income'!F25</f>
        <v>0</v>
      </c>
      <c r="H129" s="82">
        <f>+'Input Form - Actual Income'!G25</f>
        <v>0</v>
      </c>
      <c r="I129" s="82">
        <f>+'Input Form - Actual Income'!H25</f>
        <v>0</v>
      </c>
      <c r="J129" s="82">
        <f>+'Input Form - Actual Income'!I25</f>
        <v>0</v>
      </c>
      <c r="K129" s="82">
        <f>+'Input Form - Actual Income'!J25</f>
        <v>0</v>
      </c>
      <c r="L129" s="82">
        <f>+'Input Form - Actual Income'!K25</f>
        <v>0</v>
      </c>
      <c r="M129" s="82">
        <f>+'Input Form - Actual Income'!L25</f>
        <v>0</v>
      </c>
      <c r="N129" s="82">
        <f>+'Input Form - Actual Income'!M25</f>
        <v>0</v>
      </c>
      <c r="O129" s="82">
        <f>+'Input Form - Actual Income'!N25</f>
        <v>0</v>
      </c>
      <c r="P129" s="83">
        <f>SUM(D129:O129)</f>
        <v>0</v>
      </c>
    </row>
    <row r="130" spans="1:16" ht="15" x14ac:dyDescent="0.25">
      <c r="A130" s="44"/>
      <c r="B130" s="42" t="s">
        <v>281</v>
      </c>
      <c r="C130" s="81">
        <f>+P130</f>
        <v>0</v>
      </c>
      <c r="D130" s="82">
        <f>+D129</f>
        <v>0</v>
      </c>
      <c r="E130" s="82">
        <f t="shared" ref="E130:O130" si="61">+E129+D130</f>
        <v>0</v>
      </c>
      <c r="F130" s="82">
        <f t="shared" si="61"/>
        <v>0</v>
      </c>
      <c r="G130" s="82">
        <f t="shared" si="61"/>
        <v>0</v>
      </c>
      <c r="H130" s="82">
        <f t="shared" si="61"/>
        <v>0</v>
      </c>
      <c r="I130" s="82">
        <f t="shared" si="61"/>
        <v>0</v>
      </c>
      <c r="J130" s="82">
        <f t="shared" si="61"/>
        <v>0</v>
      </c>
      <c r="K130" s="82">
        <f t="shared" si="61"/>
        <v>0</v>
      </c>
      <c r="L130" s="82">
        <f t="shared" si="61"/>
        <v>0</v>
      </c>
      <c r="M130" s="82">
        <f t="shared" si="61"/>
        <v>0</v>
      </c>
      <c r="N130" s="82">
        <f t="shared" si="61"/>
        <v>0</v>
      </c>
      <c r="O130" s="82">
        <f t="shared" si="61"/>
        <v>0</v>
      </c>
      <c r="P130" s="83">
        <f>+O130</f>
        <v>0</v>
      </c>
    </row>
    <row r="131" spans="1:16" ht="13.5" thickBot="1" x14ac:dyDescent="0.25">
      <c r="A131" s="45"/>
      <c r="B131" s="42" t="s">
        <v>282</v>
      </c>
      <c r="C131" s="84">
        <f t="shared" ref="C131:P131" si="62">+C128-C130</f>
        <v>1500</v>
      </c>
      <c r="D131" s="84">
        <f t="shared" si="62"/>
        <v>216</v>
      </c>
      <c r="E131" s="84">
        <f t="shared" si="62"/>
        <v>416</v>
      </c>
      <c r="F131" s="84">
        <f t="shared" si="62"/>
        <v>632</v>
      </c>
      <c r="G131" s="84">
        <f t="shared" si="62"/>
        <v>765</v>
      </c>
      <c r="H131" s="84">
        <f t="shared" si="62"/>
        <v>898</v>
      </c>
      <c r="I131" s="84">
        <f t="shared" si="62"/>
        <v>981</v>
      </c>
      <c r="J131" s="84">
        <f t="shared" si="62"/>
        <v>1064</v>
      </c>
      <c r="K131" s="84">
        <f t="shared" si="62"/>
        <v>1080</v>
      </c>
      <c r="L131" s="84">
        <f t="shared" si="62"/>
        <v>1180</v>
      </c>
      <c r="M131" s="84">
        <f t="shared" si="62"/>
        <v>1280</v>
      </c>
      <c r="N131" s="84">
        <f t="shared" si="62"/>
        <v>1430</v>
      </c>
      <c r="O131" s="84">
        <f t="shared" si="62"/>
        <v>1500</v>
      </c>
      <c r="P131" s="84">
        <f t="shared" si="62"/>
        <v>1500</v>
      </c>
    </row>
    <row r="132" spans="1:16" ht="13.5" thickBot="1" x14ac:dyDescent="0.25">
      <c r="A132" s="40"/>
      <c r="B132" s="40"/>
      <c r="C132" s="80"/>
    </row>
    <row r="133" spans="1:16" ht="15" x14ac:dyDescent="0.25">
      <c r="A133" s="43" t="str">
        <f>+'INPUT FORM - Budget-Expenditure'!A26</f>
        <v>Vliegveld</v>
      </c>
      <c r="B133" s="42" t="s">
        <v>278</v>
      </c>
      <c r="C133" s="81">
        <f>+P133</f>
        <v>300</v>
      </c>
      <c r="D133" s="82">
        <f>+'Input Form - Budgets Income'!C26</f>
        <v>300</v>
      </c>
      <c r="E133" s="82">
        <f>+'Input Form - Budgets Income'!D26</f>
        <v>0</v>
      </c>
      <c r="F133" s="82">
        <f>+'Input Form - Budgets Income'!E26</f>
        <v>0</v>
      </c>
      <c r="G133" s="82">
        <f>+'Input Form - Budgets Income'!F26</f>
        <v>0</v>
      </c>
      <c r="H133" s="82">
        <f>+'Input Form - Budgets Income'!G26</f>
        <v>0</v>
      </c>
      <c r="I133" s="82">
        <f>+'Input Form - Budgets Income'!H26</f>
        <v>0</v>
      </c>
      <c r="J133" s="82">
        <f>+'Input Form - Budgets Income'!I26</f>
        <v>0</v>
      </c>
      <c r="K133" s="82">
        <f>+'Input Form - Budgets Income'!J26</f>
        <v>0</v>
      </c>
      <c r="L133" s="82">
        <f>+'Input Form - Budgets Income'!K26</f>
        <v>0</v>
      </c>
      <c r="M133" s="82">
        <f>+'Input Form - Budgets Income'!L26</f>
        <v>0</v>
      </c>
      <c r="N133" s="82">
        <f>+'Input Form - Budgets Income'!M26</f>
        <v>0</v>
      </c>
      <c r="O133" s="82">
        <f>+'Input Form - Budgets Income'!N26</f>
        <v>0</v>
      </c>
      <c r="P133" s="83">
        <f>SUM(D133:O133)</f>
        <v>300</v>
      </c>
    </row>
    <row r="134" spans="1:16" ht="15" x14ac:dyDescent="0.25">
      <c r="A134" s="44"/>
      <c r="B134" s="42" t="s">
        <v>279</v>
      </c>
      <c r="C134" s="81">
        <f>+P134</f>
        <v>300</v>
      </c>
      <c r="D134" s="82">
        <f>+D133</f>
        <v>300</v>
      </c>
      <c r="E134" s="82">
        <f t="shared" ref="E134:O134" si="63">+E133+D134</f>
        <v>300</v>
      </c>
      <c r="F134" s="82">
        <f t="shared" si="63"/>
        <v>300</v>
      </c>
      <c r="G134" s="82">
        <f t="shared" si="63"/>
        <v>300</v>
      </c>
      <c r="H134" s="82">
        <f t="shared" si="63"/>
        <v>300</v>
      </c>
      <c r="I134" s="82">
        <f t="shared" si="63"/>
        <v>300</v>
      </c>
      <c r="J134" s="82">
        <f t="shared" si="63"/>
        <v>300</v>
      </c>
      <c r="K134" s="82">
        <f t="shared" si="63"/>
        <v>300</v>
      </c>
      <c r="L134" s="82">
        <f t="shared" si="63"/>
        <v>300</v>
      </c>
      <c r="M134" s="82">
        <f t="shared" si="63"/>
        <v>300</v>
      </c>
      <c r="N134" s="82">
        <f t="shared" si="63"/>
        <v>300</v>
      </c>
      <c r="O134" s="82">
        <f t="shared" si="63"/>
        <v>300</v>
      </c>
      <c r="P134" s="83">
        <f>+O134</f>
        <v>300</v>
      </c>
    </row>
    <row r="135" spans="1:16" ht="15" x14ac:dyDescent="0.25">
      <c r="A135" s="44"/>
      <c r="B135" s="42" t="s">
        <v>280</v>
      </c>
      <c r="C135" s="81">
        <f>+P135</f>
        <v>0</v>
      </c>
      <c r="D135" s="82">
        <f>+'Input Form - Actual Income'!C26</f>
        <v>0</v>
      </c>
      <c r="E135" s="82">
        <f>+'Input Form - Actual Income'!D26</f>
        <v>0</v>
      </c>
      <c r="F135" s="82">
        <f>+'Input Form - Actual Income'!E26</f>
        <v>0</v>
      </c>
      <c r="G135" s="82">
        <f>+'Input Form - Actual Income'!F26</f>
        <v>0</v>
      </c>
      <c r="H135" s="82">
        <f>+'Input Form - Actual Income'!G26</f>
        <v>0</v>
      </c>
      <c r="I135" s="82">
        <f>+'Input Form - Actual Income'!H26</f>
        <v>0</v>
      </c>
      <c r="J135" s="82">
        <f>+'Input Form - Actual Income'!I26</f>
        <v>0</v>
      </c>
      <c r="K135" s="82">
        <f>+'Input Form - Actual Income'!J26</f>
        <v>0</v>
      </c>
      <c r="L135" s="82">
        <f>+'Input Form - Actual Income'!K26</f>
        <v>0</v>
      </c>
      <c r="M135" s="82">
        <f>+'Input Form - Actual Income'!L26</f>
        <v>0</v>
      </c>
      <c r="N135" s="82">
        <f>+'Input Form - Actual Income'!M26</f>
        <v>0</v>
      </c>
      <c r="O135" s="82">
        <f>+'Input Form - Actual Income'!N26</f>
        <v>0</v>
      </c>
      <c r="P135" s="83">
        <f>SUM(D135:O135)</f>
        <v>0</v>
      </c>
    </row>
    <row r="136" spans="1:16" ht="15" x14ac:dyDescent="0.25">
      <c r="A136" s="44"/>
      <c r="B136" s="42" t="s">
        <v>281</v>
      </c>
      <c r="C136" s="81">
        <f>+P136</f>
        <v>0</v>
      </c>
      <c r="D136" s="82">
        <f>+D135</f>
        <v>0</v>
      </c>
      <c r="E136" s="82">
        <f t="shared" ref="E136:O136" si="64">+E135+D136</f>
        <v>0</v>
      </c>
      <c r="F136" s="82">
        <f t="shared" si="64"/>
        <v>0</v>
      </c>
      <c r="G136" s="82">
        <f t="shared" si="64"/>
        <v>0</v>
      </c>
      <c r="H136" s="82">
        <f t="shared" si="64"/>
        <v>0</v>
      </c>
      <c r="I136" s="82">
        <f t="shared" si="64"/>
        <v>0</v>
      </c>
      <c r="J136" s="82">
        <f t="shared" si="64"/>
        <v>0</v>
      </c>
      <c r="K136" s="82">
        <f t="shared" si="64"/>
        <v>0</v>
      </c>
      <c r="L136" s="82">
        <f t="shared" si="64"/>
        <v>0</v>
      </c>
      <c r="M136" s="82">
        <f t="shared" si="64"/>
        <v>0</v>
      </c>
      <c r="N136" s="82">
        <f t="shared" si="64"/>
        <v>0</v>
      </c>
      <c r="O136" s="82">
        <f t="shared" si="64"/>
        <v>0</v>
      </c>
      <c r="P136" s="83">
        <f>+O136</f>
        <v>0</v>
      </c>
    </row>
    <row r="137" spans="1:16" ht="13.5" thickBot="1" x14ac:dyDescent="0.25">
      <c r="A137" s="45"/>
      <c r="B137" s="42" t="s">
        <v>282</v>
      </c>
      <c r="C137" s="84">
        <f t="shared" ref="C137:P137" si="65">+C134-C136</f>
        <v>300</v>
      </c>
      <c r="D137" s="84">
        <f t="shared" si="65"/>
        <v>300</v>
      </c>
      <c r="E137" s="84">
        <f t="shared" si="65"/>
        <v>300</v>
      </c>
      <c r="F137" s="84">
        <f t="shared" si="65"/>
        <v>300</v>
      </c>
      <c r="G137" s="84">
        <f t="shared" si="65"/>
        <v>300</v>
      </c>
      <c r="H137" s="84">
        <f t="shared" si="65"/>
        <v>300</v>
      </c>
      <c r="I137" s="84">
        <f t="shared" si="65"/>
        <v>300</v>
      </c>
      <c r="J137" s="84">
        <f t="shared" si="65"/>
        <v>300</v>
      </c>
      <c r="K137" s="84">
        <f t="shared" si="65"/>
        <v>300</v>
      </c>
      <c r="L137" s="84">
        <f t="shared" si="65"/>
        <v>300</v>
      </c>
      <c r="M137" s="84">
        <f t="shared" si="65"/>
        <v>300</v>
      </c>
      <c r="N137" s="84">
        <f t="shared" si="65"/>
        <v>300</v>
      </c>
      <c r="O137" s="84">
        <f t="shared" si="65"/>
        <v>300</v>
      </c>
      <c r="P137" s="84">
        <f t="shared" si="65"/>
        <v>300</v>
      </c>
    </row>
    <row r="138" spans="1:16" ht="13.5" thickBot="1" x14ac:dyDescent="0.25">
      <c r="A138" s="235"/>
      <c r="B138" s="235"/>
      <c r="C138" s="236"/>
      <c r="D138" s="236"/>
      <c r="E138" s="236"/>
      <c r="F138" s="236"/>
      <c r="G138" s="236"/>
      <c r="H138" s="236"/>
      <c r="I138" s="236"/>
      <c r="J138" s="236"/>
      <c r="K138" s="236"/>
      <c r="L138" s="236"/>
      <c r="M138" s="236"/>
      <c r="N138" s="236"/>
      <c r="O138" s="236"/>
      <c r="P138" s="236"/>
    </row>
    <row r="139" spans="1:16" ht="15" x14ac:dyDescent="0.25">
      <c r="A139" s="43" t="str">
        <f>'INPUT FORM - Budget-Expenditure'!A27</f>
        <v>Vullisverwydering</v>
      </c>
      <c r="B139" s="42" t="s">
        <v>278</v>
      </c>
      <c r="C139" s="81">
        <f>+P139</f>
        <v>3421810</v>
      </c>
      <c r="D139" s="82">
        <f>'Input Form - Budgets Income'!C27</f>
        <v>283895</v>
      </c>
      <c r="E139" s="82">
        <f>'Input Form - Budgets Income'!D27</f>
        <v>283076</v>
      </c>
      <c r="F139" s="82">
        <f>'Input Form - Budgets Income'!E27</f>
        <v>282010</v>
      </c>
      <c r="G139" s="82">
        <f>'Input Form - Budgets Income'!F27</f>
        <v>282531</v>
      </c>
      <c r="H139" s="82">
        <f>'Input Form - Budgets Income'!G27</f>
        <v>285228</v>
      </c>
      <c r="I139" s="82">
        <f>'Input Form - Budgets Income'!H27</f>
        <v>286863</v>
      </c>
      <c r="J139" s="82">
        <f>'Input Form - Budgets Income'!I27</f>
        <v>285772</v>
      </c>
      <c r="K139" s="82">
        <f>'Input Form - Budgets Income'!J27</f>
        <v>285478</v>
      </c>
      <c r="L139" s="82">
        <f>'Input Form - Budgets Income'!K27</f>
        <v>285418</v>
      </c>
      <c r="M139" s="82">
        <f>'Input Form - Budgets Income'!L27</f>
        <v>285838</v>
      </c>
      <c r="N139" s="82">
        <f>'Input Form - Budgets Income'!M27</f>
        <v>287782</v>
      </c>
      <c r="O139" s="82">
        <f>'Input Form - Budgets Income'!N27</f>
        <v>287919</v>
      </c>
      <c r="P139" s="83">
        <f>SUM(D139:O139)</f>
        <v>3421810</v>
      </c>
    </row>
    <row r="140" spans="1:16" ht="15" x14ac:dyDescent="0.25">
      <c r="A140" s="44"/>
      <c r="B140" s="42" t="s">
        <v>279</v>
      </c>
      <c r="C140" s="81">
        <f>+P140</f>
        <v>3421810</v>
      </c>
      <c r="D140" s="82">
        <f>+D139</f>
        <v>283895</v>
      </c>
      <c r="E140" s="82">
        <f t="shared" ref="E140:O140" si="66">+E139+D140</f>
        <v>566971</v>
      </c>
      <c r="F140" s="82">
        <f t="shared" si="66"/>
        <v>848981</v>
      </c>
      <c r="G140" s="82">
        <f t="shared" si="66"/>
        <v>1131512</v>
      </c>
      <c r="H140" s="82">
        <f t="shared" si="66"/>
        <v>1416740</v>
      </c>
      <c r="I140" s="82">
        <f t="shared" si="66"/>
        <v>1703603</v>
      </c>
      <c r="J140" s="82">
        <f t="shared" si="66"/>
        <v>1989375</v>
      </c>
      <c r="K140" s="82">
        <f t="shared" si="66"/>
        <v>2274853</v>
      </c>
      <c r="L140" s="82">
        <f t="shared" si="66"/>
        <v>2560271</v>
      </c>
      <c r="M140" s="82">
        <f t="shared" si="66"/>
        <v>2846109</v>
      </c>
      <c r="N140" s="82">
        <f t="shared" si="66"/>
        <v>3133891</v>
      </c>
      <c r="O140" s="82">
        <f t="shared" si="66"/>
        <v>3421810</v>
      </c>
      <c r="P140" s="83">
        <f>+O140</f>
        <v>3421810</v>
      </c>
    </row>
    <row r="141" spans="1:16" ht="15" x14ac:dyDescent="0.25">
      <c r="A141" s="44"/>
      <c r="B141" s="42" t="s">
        <v>280</v>
      </c>
      <c r="C141" s="81">
        <f>+P141</f>
        <v>0</v>
      </c>
      <c r="D141" s="82">
        <f>'Input Form - Actual Income'!C27</f>
        <v>0</v>
      </c>
      <c r="E141" s="82">
        <f>'Input Form - Actual Income'!D27</f>
        <v>0</v>
      </c>
      <c r="F141" s="82">
        <f>'Input Form - Actual Income'!E27</f>
        <v>0</v>
      </c>
      <c r="G141" s="82">
        <f>'Input Form - Actual Income'!F27</f>
        <v>0</v>
      </c>
      <c r="H141" s="82">
        <f>'Input Form - Actual Income'!G27</f>
        <v>0</v>
      </c>
      <c r="I141" s="82">
        <f>'Input Form - Actual Income'!H27</f>
        <v>0</v>
      </c>
      <c r="J141" s="82">
        <f>'Input Form - Actual Income'!I27</f>
        <v>0</v>
      </c>
      <c r="K141" s="82">
        <f>'Input Form - Actual Income'!J27</f>
        <v>0</v>
      </c>
      <c r="L141" s="82">
        <f>'Input Form - Actual Income'!K27</f>
        <v>0</v>
      </c>
      <c r="M141" s="82">
        <f>'Input Form - Actual Income'!L27</f>
        <v>0</v>
      </c>
      <c r="N141" s="82">
        <f>'Input Form - Actual Income'!M27</f>
        <v>0</v>
      </c>
      <c r="O141" s="82">
        <f>'Input Form - Actual Income'!N27</f>
        <v>0</v>
      </c>
      <c r="P141" s="83">
        <f>SUM(D141:O141)</f>
        <v>0</v>
      </c>
    </row>
    <row r="142" spans="1:16" ht="15" x14ac:dyDescent="0.25">
      <c r="A142" s="44"/>
      <c r="B142" s="42" t="s">
        <v>281</v>
      </c>
      <c r="C142" s="81">
        <f>+P142</f>
        <v>0</v>
      </c>
      <c r="D142" s="82">
        <f>+D141</f>
        <v>0</v>
      </c>
      <c r="E142" s="82">
        <f t="shared" ref="E142:O142" si="67">+E141+D142</f>
        <v>0</v>
      </c>
      <c r="F142" s="82">
        <f t="shared" si="67"/>
        <v>0</v>
      </c>
      <c r="G142" s="82">
        <f t="shared" si="67"/>
        <v>0</v>
      </c>
      <c r="H142" s="82">
        <f t="shared" si="67"/>
        <v>0</v>
      </c>
      <c r="I142" s="82">
        <f t="shared" si="67"/>
        <v>0</v>
      </c>
      <c r="J142" s="82">
        <f t="shared" si="67"/>
        <v>0</v>
      </c>
      <c r="K142" s="82">
        <f t="shared" si="67"/>
        <v>0</v>
      </c>
      <c r="L142" s="82">
        <f t="shared" si="67"/>
        <v>0</v>
      </c>
      <c r="M142" s="82">
        <f t="shared" si="67"/>
        <v>0</v>
      </c>
      <c r="N142" s="82">
        <f t="shared" si="67"/>
        <v>0</v>
      </c>
      <c r="O142" s="82">
        <f t="shared" si="67"/>
        <v>0</v>
      </c>
      <c r="P142" s="83">
        <f>+O142</f>
        <v>0</v>
      </c>
    </row>
    <row r="143" spans="1:16" ht="13.5" thickBot="1" x14ac:dyDescent="0.25">
      <c r="A143" s="45"/>
      <c r="B143" s="42" t="s">
        <v>282</v>
      </c>
      <c r="C143" s="84">
        <f t="shared" ref="C143:P143" si="68">+C140-C142</f>
        <v>3421810</v>
      </c>
      <c r="D143" s="84">
        <f t="shared" si="68"/>
        <v>283895</v>
      </c>
      <c r="E143" s="84">
        <f t="shared" si="68"/>
        <v>566971</v>
      </c>
      <c r="F143" s="84">
        <f t="shared" si="68"/>
        <v>848981</v>
      </c>
      <c r="G143" s="84">
        <f t="shared" si="68"/>
        <v>1131512</v>
      </c>
      <c r="H143" s="84">
        <f t="shared" si="68"/>
        <v>1416740</v>
      </c>
      <c r="I143" s="84">
        <f t="shared" si="68"/>
        <v>1703603</v>
      </c>
      <c r="J143" s="84">
        <f t="shared" si="68"/>
        <v>1989375</v>
      </c>
      <c r="K143" s="84">
        <f t="shared" si="68"/>
        <v>2274853</v>
      </c>
      <c r="L143" s="84">
        <f t="shared" si="68"/>
        <v>2560271</v>
      </c>
      <c r="M143" s="84">
        <f t="shared" si="68"/>
        <v>2846109</v>
      </c>
      <c r="N143" s="84">
        <f t="shared" si="68"/>
        <v>3133891</v>
      </c>
      <c r="O143" s="84">
        <f t="shared" si="68"/>
        <v>3421810</v>
      </c>
      <c r="P143" s="84">
        <f t="shared" si="68"/>
        <v>3421810</v>
      </c>
    </row>
    <row r="144" spans="1:16" x14ac:dyDescent="0.2">
      <c r="A144" s="233"/>
      <c r="B144" s="233"/>
      <c r="C144" s="234"/>
      <c r="D144" s="234"/>
      <c r="E144" s="234"/>
      <c r="F144" s="234"/>
      <c r="G144" s="234"/>
      <c r="H144" s="234"/>
      <c r="I144" s="234"/>
      <c r="J144" s="234"/>
      <c r="K144" s="234"/>
      <c r="L144" s="234"/>
      <c r="M144" s="234"/>
      <c r="N144" s="234"/>
      <c r="O144" s="234"/>
      <c r="P144" s="234"/>
    </row>
    <row r="145" spans="1:16" ht="13.5" thickBot="1" x14ac:dyDescent="0.25">
      <c r="A145" s="40"/>
      <c r="B145" s="40"/>
      <c r="C145" s="80"/>
    </row>
    <row r="146" spans="1:16" ht="15" x14ac:dyDescent="0.25">
      <c r="A146" s="43" t="str">
        <f>+'INPUT FORM - Budget-Expenditure'!A28</f>
        <v>Sanitasie en Reiniging</v>
      </c>
      <c r="B146" s="42" t="s">
        <v>278</v>
      </c>
      <c r="C146" s="81">
        <f>+P146</f>
        <v>2478859</v>
      </c>
      <c r="D146" s="82">
        <f>+'Input Form - Budgets Income'!C28</f>
        <v>186749</v>
      </c>
      <c r="E146" s="82">
        <f>+'Input Form - Budgets Income'!D28</f>
        <v>172109</v>
      </c>
      <c r="F146" s="82">
        <f>+'Input Form - Budgets Income'!E28</f>
        <v>173376</v>
      </c>
      <c r="G146" s="82">
        <f>+'Input Form - Budgets Income'!F28</f>
        <v>179966</v>
      </c>
      <c r="H146" s="82">
        <f>+'Input Form - Budgets Income'!G28</f>
        <v>188108</v>
      </c>
      <c r="I146" s="82">
        <f>+'Input Form - Budgets Income'!H28</f>
        <v>492793</v>
      </c>
      <c r="J146" s="82">
        <f>+'Input Form - Budgets Income'!I28</f>
        <v>184756</v>
      </c>
      <c r="K146" s="82">
        <f>+'Input Form - Budgets Income'!J28</f>
        <v>174367</v>
      </c>
      <c r="L146" s="82">
        <f>+'Input Form - Budgets Income'!K28</f>
        <v>180795</v>
      </c>
      <c r="M146" s="82">
        <f>+'Input Form - Budgets Income'!L28</f>
        <v>183161</v>
      </c>
      <c r="N146" s="82">
        <f>+'Input Form - Budgets Income'!M28</f>
        <v>172173</v>
      </c>
      <c r="O146" s="82">
        <f>+'Input Form - Budgets Income'!N28</f>
        <v>190506</v>
      </c>
      <c r="P146" s="83">
        <f>SUM(D146:O146)</f>
        <v>2478859</v>
      </c>
    </row>
    <row r="147" spans="1:16" ht="15" x14ac:dyDescent="0.25">
      <c r="A147" s="44"/>
      <c r="B147" s="42" t="s">
        <v>279</v>
      </c>
      <c r="C147" s="81">
        <f>+P147</f>
        <v>2478859</v>
      </c>
      <c r="D147" s="82">
        <f>+D146</f>
        <v>186749</v>
      </c>
      <c r="E147" s="82">
        <f t="shared" ref="E147:O147" si="69">+E146+D147</f>
        <v>358858</v>
      </c>
      <c r="F147" s="82">
        <f t="shared" si="69"/>
        <v>532234</v>
      </c>
      <c r="G147" s="82">
        <f t="shared" si="69"/>
        <v>712200</v>
      </c>
      <c r="H147" s="82">
        <f t="shared" si="69"/>
        <v>900308</v>
      </c>
      <c r="I147" s="82">
        <f t="shared" si="69"/>
        <v>1393101</v>
      </c>
      <c r="J147" s="82">
        <f t="shared" si="69"/>
        <v>1577857</v>
      </c>
      <c r="K147" s="82">
        <f t="shared" si="69"/>
        <v>1752224</v>
      </c>
      <c r="L147" s="82">
        <f t="shared" si="69"/>
        <v>1933019</v>
      </c>
      <c r="M147" s="82">
        <f t="shared" si="69"/>
        <v>2116180</v>
      </c>
      <c r="N147" s="82">
        <f t="shared" si="69"/>
        <v>2288353</v>
      </c>
      <c r="O147" s="82">
        <f t="shared" si="69"/>
        <v>2478859</v>
      </c>
      <c r="P147" s="83">
        <f>+O147</f>
        <v>2478859</v>
      </c>
    </row>
    <row r="148" spans="1:16" ht="15" x14ac:dyDescent="0.25">
      <c r="A148" s="44"/>
      <c r="B148" s="42" t="s">
        <v>280</v>
      </c>
      <c r="C148" s="81">
        <f>+P148</f>
        <v>0</v>
      </c>
      <c r="D148" s="82">
        <f>+'Input Form - Actual Income'!C28</f>
        <v>0</v>
      </c>
      <c r="E148" s="82">
        <f>+'Input Form - Actual Income'!D28</f>
        <v>0</v>
      </c>
      <c r="F148" s="82">
        <f>+'Input Form - Actual Income'!E28</f>
        <v>0</v>
      </c>
      <c r="G148" s="82">
        <f>+'Input Form - Actual Income'!F28</f>
        <v>0</v>
      </c>
      <c r="H148" s="82">
        <f>+'Input Form - Actual Income'!G28</f>
        <v>0</v>
      </c>
      <c r="I148" s="82">
        <f>+'Input Form - Actual Income'!H28</f>
        <v>0</v>
      </c>
      <c r="J148" s="82">
        <f>+'Input Form - Actual Income'!I28</f>
        <v>0</v>
      </c>
      <c r="K148" s="82">
        <f>+'Input Form - Actual Income'!J28</f>
        <v>0</v>
      </c>
      <c r="L148" s="82">
        <f>+'Input Form - Actual Income'!K28</f>
        <v>0</v>
      </c>
      <c r="M148" s="82">
        <f>+'Input Form - Actual Income'!L28</f>
        <v>0</v>
      </c>
      <c r="N148" s="82">
        <f>+'Input Form - Actual Income'!M28</f>
        <v>0</v>
      </c>
      <c r="O148" s="82">
        <f>+'Input Form - Actual Income'!N28</f>
        <v>0</v>
      </c>
      <c r="P148" s="83">
        <f>SUM(D148:O148)</f>
        <v>0</v>
      </c>
    </row>
    <row r="149" spans="1:16" ht="15" x14ac:dyDescent="0.25">
      <c r="A149" s="44"/>
      <c r="B149" s="42" t="s">
        <v>281</v>
      </c>
      <c r="C149" s="81">
        <f>+P149</f>
        <v>0</v>
      </c>
      <c r="D149" s="82">
        <f>+D148</f>
        <v>0</v>
      </c>
      <c r="E149" s="82">
        <f t="shared" ref="E149:O149" si="70">+E148+D149</f>
        <v>0</v>
      </c>
      <c r="F149" s="82">
        <f t="shared" si="70"/>
        <v>0</v>
      </c>
      <c r="G149" s="82">
        <f t="shared" si="70"/>
        <v>0</v>
      </c>
      <c r="H149" s="82">
        <f t="shared" si="70"/>
        <v>0</v>
      </c>
      <c r="I149" s="82">
        <f t="shared" si="70"/>
        <v>0</v>
      </c>
      <c r="J149" s="82">
        <f t="shared" si="70"/>
        <v>0</v>
      </c>
      <c r="K149" s="82">
        <f t="shared" si="70"/>
        <v>0</v>
      </c>
      <c r="L149" s="82">
        <f t="shared" si="70"/>
        <v>0</v>
      </c>
      <c r="M149" s="82">
        <f t="shared" si="70"/>
        <v>0</v>
      </c>
      <c r="N149" s="82">
        <f t="shared" si="70"/>
        <v>0</v>
      </c>
      <c r="O149" s="82">
        <f t="shared" si="70"/>
        <v>0</v>
      </c>
      <c r="P149" s="83">
        <f>+O149</f>
        <v>0</v>
      </c>
    </row>
    <row r="150" spans="1:16" ht="13.5" thickBot="1" x14ac:dyDescent="0.25">
      <c r="A150" s="45"/>
      <c r="B150" s="42" t="s">
        <v>282</v>
      </c>
      <c r="C150" s="84">
        <f t="shared" ref="C150:P150" si="71">+C147-C149</f>
        <v>2478859</v>
      </c>
      <c r="D150" s="84">
        <f t="shared" si="71"/>
        <v>186749</v>
      </c>
      <c r="E150" s="84">
        <f t="shared" si="71"/>
        <v>358858</v>
      </c>
      <c r="F150" s="84">
        <f t="shared" si="71"/>
        <v>532234</v>
      </c>
      <c r="G150" s="84">
        <f t="shared" si="71"/>
        <v>712200</v>
      </c>
      <c r="H150" s="84">
        <f t="shared" si="71"/>
        <v>900308</v>
      </c>
      <c r="I150" s="84">
        <f t="shared" si="71"/>
        <v>1393101</v>
      </c>
      <c r="J150" s="84">
        <f t="shared" si="71"/>
        <v>1577857</v>
      </c>
      <c r="K150" s="84">
        <f t="shared" si="71"/>
        <v>1752224</v>
      </c>
      <c r="L150" s="84">
        <f t="shared" si="71"/>
        <v>1933019</v>
      </c>
      <c r="M150" s="84">
        <f t="shared" si="71"/>
        <v>2116180</v>
      </c>
      <c r="N150" s="84">
        <f t="shared" si="71"/>
        <v>2288353</v>
      </c>
      <c r="O150" s="84">
        <f t="shared" si="71"/>
        <v>2478859</v>
      </c>
      <c r="P150" s="84">
        <f t="shared" si="71"/>
        <v>2478859</v>
      </c>
    </row>
    <row r="151" spans="1:16" x14ac:dyDescent="0.2">
      <c r="A151" s="40"/>
      <c r="B151" s="40"/>
      <c r="C151" s="80"/>
    </row>
    <row r="152" spans="1:16" ht="13.5" thickBot="1" x14ac:dyDescent="0.25">
      <c r="A152" s="40"/>
      <c r="B152" s="40"/>
      <c r="C152" s="80"/>
    </row>
    <row r="153" spans="1:16" ht="15" x14ac:dyDescent="0.25">
      <c r="A153" s="43" t="str">
        <f>+'INPUT FORM - Budget-Expenditure'!A29</f>
        <v>Verplegingsdienste</v>
      </c>
      <c r="B153" s="42" t="s">
        <v>278</v>
      </c>
      <c r="C153" s="81">
        <f>+P153</f>
        <v>0</v>
      </c>
      <c r="D153" s="82">
        <f>+'Input Form - Budgets Income'!C29</f>
        <v>0</v>
      </c>
      <c r="E153" s="82">
        <f>+'Input Form - Budgets Income'!D29</f>
        <v>0</v>
      </c>
      <c r="F153" s="82">
        <f>+'Input Form - Budgets Income'!E29</f>
        <v>0</v>
      </c>
      <c r="G153" s="82">
        <f>+'Input Form - Budgets Income'!F29</f>
        <v>0</v>
      </c>
      <c r="H153" s="82">
        <f>+'Input Form - Budgets Income'!G29</f>
        <v>0</v>
      </c>
      <c r="I153" s="82">
        <f>+'Input Form - Budgets Income'!H29</f>
        <v>0</v>
      </c>
      <c r="J153" s="82">
        <f>+'Input Form - Budgets Income'!I29</f>
        <v>0</v>
      </c>
      <c r="K153" s="82">
        <f>+'Input Form - Budgets Income'!J29</f>
        <v>0</v>
      </c>
      <c r="L153" s="82">
        <f>+'Input Form - Budgets Income'!K29</f>
        <v>0</v>
      </c>
      <c r="M153" s="82">
        <f>+'Input Form - Budgets Income'!L29</f>
        <v>0</v>
      </c>
      <c r="N153" s="82">
        <f>+'Input Form - Budgets Income'!M29</f>
        <v>0</v>
      </c>
      <c r="O153" s="82">
        <f>+'Input Form - Budgets Income'!N29</f>
        <v>0</v>
      </c>
      <c r="P153" s="83">
        <f>SUM(D153:O153)</f>
        <v>0</v>
      </c>
    </row>
    <row r="154" spans="1:16" ht="15" x14ac:dyDescent="0.25">
      <c r="A154" s="44"/>
      <c r="B154" s="42" t="s">
        <v>279</v>
      </c>
      <c r="C154" s="81">
        <f>+P154</f>
        <v>0</v>
      </c>
      <c r="D154" s="82">
        <f>+D153</f>
        <v>0</v>
      </c>
      <c r="E154" s="82">
        <f t="shared" ref="E154:O154" si="72">+E153+D154</f>
        <v>0</v>
      </c>
      <c r="F154" s="82">
        <f t="shared" si="72"/>
        <v>0</v>
      </c>
      <c r="G154" s="82">
        <f t="shared" si="72"/>
        <v>0</v>
      </c>
      <c r="H154" s="82">
        <f t="shared" si="72"/>
        <v>0</v>
      </c>
      <c r="I154" s="82">
        <f t="shared" si="72"/>
        <v>0</v>
      </c>
      <c r="J154" s="82">
        <f t="shared" si="72"/>
        <v>0</v>
      </c>
      <c r="K154" s="82">
        <f t="shared" si="72"/>
        <v>0</v>
      </c>
      <c r="L154" s="82">
        <f t="shared" si="72"/>
        <v>0</v>
      </c>
      <c r="M154" s="82">
        <f t="shared" si="72"/>
        <v>0</v>
      </c>
      <c r="N154" s="82">
        <f t="shared" si="72"/>
        <v>0</v>
      </c>
      <c r="O154" s="82">
        <f t="shared" si="72"/>
        <v>0</v>
      </c>
      <c r="P154" s="83">
        <f>+O154</f>
        <v>0</v>
      </c>
    </row>
    <row r="155" spans="1:16" ht="15" x14ac:dyDescent="0.25">
      <c r="A155" s="44"/>
      <c r="B155" s="42" t="s">
        <v>280</v>
      </c>
      <c r="C155" s="81">
        <f>+P155</f>
        <v>0</v>
      </c>
      <c r="D155" s="82">
        <f>+'Input Form - Actual Income'!C29</f>
        <v>0</v>
      </c>
      <c r="E155" s="82">
        <f>+'Input Form - Actual Income'!D29</f>
        <v>0</v>
      </c>
      <c r="F155" s="82">
        <f>+'Input Form - Actual Income'!E29</f>
        <v>0</v>
      </c>
      <c r="G155" s="82">
        <f>+'Input Form - Actual Income'!F29</f>
        <v>0</v>
      </c>
      <c r="H155" s="82">
        <f>+'Input Form - Actual Income'!G29</f>
        <v>0</v>
      </c>
      <c r="I155" s="82">
        <f>+'Input Form - Actual Income'!H29</f>
        <v>0</v>
      </c>
      <c r="J155" s="82">
        <f>+'Input Form - Actual Income'!I29</f>
        <v>0</v>
      </c>
      <c r="K155" s="82">
        <f>+'Input Form - Actual Income'!J29</f>
        <v>0</v>
      </c>
      <c r="L155" s="82">
        <f>+'Input Form - Actual Income'!K29</f>
        <v>0</v>
      </c>
      <c r="M155" s="82">
        <f>+'Input Form - Actual Income'!L29</f>
        <v>0</v>
      </c>
      <c r="N155" s="82">
        <f>+'Input Form - Actual Income'!M29</f>
        <v>0</v>
      </c>
      <c r="O155" s="82">
        <f>+'Input Form - Actual Income'!N29</f>
        <v>0</v>
      </c>
      <c r="P155" s="83">
        <f>SUM(D155:O155)</f>
        <v>0</v>
      </c>
    </row>
    <row r="156" spans="1:16" ht="15" x14ac:dyDescent="0.25">
      <c r="A156" s="44"/>
      <c r="B156" s="42" t="s">
        <v>281</v>
      </c>
      <c r="C156" s="81">
        <f>+P156</f>
        <v>0</v>
      </c>
      <c r="D156" s="82">
        <f>+D155</f>
        <v>0</v>
      </c>
      <c r="E156" s="82">
        <f t="shared" ref="E156:O156" si="73">+E155+D156</f>
        <v>0</v>
      </c>
      <c r="F156" s="82">
        <f t="shared" si="73"/>
        <v>0</v>
      </c>
      <c r="G156" s="82">
        <f t="shared" si="73"/>
        <v>0</v>
      </c>
      <c r="H156" s="82">
        <f t="shared" si="73"/>
        <v>0</v>
      </c>
      <c r="I156" s="82">
        <f t="shared" si="73"/>
        <v>0</v>
      </c>
      <c r="J156" s="82">
        <f t="shared" si="73"/>
        <v>0</v>
      </c>
      <c r="K156" s="82">
        <f t="shared" si="73"/>
        <v>0</v>
      </c>
      <c r="L156" s="82">
        <f t="shared" si="73"/>
        <v>0</v>
      </c>
      <c r="M156" s="82">
        <f t="shared" si="73"/>
        <v>0</v>
      </c>
      <c r="N156" s="82">
        <f t="shared" si="73"/>
        <v>0</v>
      </c>
      <c r="O156" s="82">
        <f t="shared" si="73"/>
        <v>0</v>
      </c>
      <c r="P156" s="83">
        <f>+O156</f>
        <v>0</v>
      </c>
    </row>
    <row r="157" spans="1:16" ht="13.5" thickBot="1" x14ac:dyDescent="0.25">
      <c r="A157" s="45"/>
      <c r="B157" s="42" t="s">
        <v>282</v>
      </c>
      <c r="C157" s="84">
        <f t="shared" ref="C157:P157" si="74">+C154-C156</f>
        <v>0</v>
      </c>
      <c r="D157" s="84">
        <f t="shared" si="74"/>
        <v>0</v>
      </c>
      <c r="E157" s="84">
        <f t="shared" si="74"/>
        <v>0</v>
      </c>
      <c r="F157" s="84">
        <f t="shared" si="74"/>
        <v>0</v>
      </c>
      <c r="G157" s="84">
        <f t="shared" si="74"/>
        <v>0</v>
      </c>
      <c r="H157" s="84">
        <f t="shared" si="74"/>
        <v>0</v>
      </c>
      <c r="I157" s="84">
        <f t="shared" si="74"/>
        <v>0</v>
      </c>
      <c r="J157" s="84">
        <f t="shared" si="74"/>
        <v>0</v>
      </c>
      <c r="K157" s="84">
        <f t="shared" si="74"/>
        <v>0</v>
      </c>
      <c r="L157" s="84">
        <f t="shared" si="74"/>
        <v>0</v>
      </c>
      <c r="M157" s="84">
        <f t="shared" si="74"/>
        <v>0</v>
      </c>
      <c r="N157" s="84">
        <f t="shared" si="74"/>
        <v>0</v>
      </c>
      <c r="O157" s="84">
        <f t="shared" si="74"/>
        <v>0</v>
      </c>
      <c r="P157" s="84">
        <f t="shared" si="74"/>
        <v>0</v>
      </c>
    </row>
    <row r="158" spans="1:16" ht="13.5" thickBot="1" x14ac:dyDescent="0.25">
      <c r="A158" s="40"/>
      <c r="B158" s="40"/>
      <c r="C158" s="80"/>
    </row>
    <row r="159" spans="1:16" ht="15" x14ac:dyDescent="0.25">
      <c r="A159" s="43" t="str">
        <f>+'INPUT FORM - Budget-Expenditure'!A30</f>
        <v>Woonwapark</v>
      </c>
      <c r="B159" s="42" t="s">
        <v>278</v>
      </c>
      <c r="C159" s="81">
        <f>+P159</f>
        <v>3100</v>
      </c>
      <c r="D159" s="82">
        <f>+'Input Form - Budgets Income'!C30</f>
        <v>292</v>
      </c>
      <c r="E159" s="82">
        <f>+'Input Form - Budgets Income'!D30</f>
        <v>111</v>
      </c>
      <c r="F159" s="82">
        <f>+'Input Form - Budgets Income'!E30</f>
        <v>576</v>
      </c>
      <c r="G159" s="82">
        <f>+'Input Form - Budgets Income'!F30</f>
        <v>224</v>
      </c>
      <c r="H159" s="82">
        <f>+'Input Form - Budgets Income'!G30</f>
        <v>288</v>
      </c>
      <c r="I159" s="82">
        <f>+'Input Form - Budgets Income'!H30</f>
        <v>173</v>
      </c>
      <c r="J159" s="82">
        <f>+'Input Form - Budgets Income'!I30</f>
        <v>331</v>
      </c>
      <c r="K159" s="82">
        <f>+'Input Form - Budgets Income'!J30</f>
        <v>185</v>
      </c>
      <c r="L159" s="82">
        <f>+'Input Form - Budgets Income'!K30</f>
        <v>310</v>
      </c>
      <c r="M159" s="82">
        <f>+'Input Form - Budgets Income'!L30</f>
        <v>205</v>
      </c>
      <c r="N159" s="82">
        <f>+'Input Form - Budgets Income'!M30</f>
        <v>205</v>
      </c>
      <c r="O159" s="82">
        <f>+'Input Form - Budgets Income'!N30</f>
        <v>200</v>
      </c>
      <c r="P159" s="83">
        <f>SUM(D159:O159)</f>
        <v>3100</v>
      </c>
    </row>
    <row r="160" spans="1:16" ht="15" x14ac:dyDescent="0.25">
      <c r="A160" s="44"/>
      <c r="B160" s="42" t="s">
        <v>279</v>
      </c>
      <c r="C160" s="81">
        <f>+P160</f>
        <v>3100</v>
      </c>
      <c r="D160" s="82">
        <f>+D159</f>
        <v>292</v>
      </c>
      <c r="E160" s="82">
        <f t="shared" ref="E160:O160" si="75">+E159+D160</f>
        <v>403</v>
      </c>
      <c r="F160" s="82">
        <f t="shared" si="75"/>
        <v>979</v>
      </c>
      <c r="G160" s="82">
        <f t="shared" si="75"/>
        <v>1203</v>
      </c>
      <c r="H160" s="82">
        <f t="shared" si="75"/>
        <v>1491</v>
      </c>
      <c r="I160" s="82">
        <f t="shared" si="75"/>
        <v>1664</v>
      </c>
      <c r="J160" s="82">
        <f t="shared" si="75"/>
        <v>1995</v>
      </c>
      <c r="K160" s="82">
        <f t="shared" si="75"/>
        <v>2180</v>
      </c>
      <c r="L160" s="82">
        <f t="shared" si="75"/>
        <v>2490</v>
      </c>
      <c r="M160" s="82">
        <f t="shared" si="75"/>
        <v>2695</v>
      </c>
      <c r="N160" s="82">
        <f t="shared" si="75"/>
        <v>2900</v>
      </c>
      <c r="O160" s="82">
        <f t="shared" si="75"/>
        <v>3100</v>
      </c>
      <c r="P160" s="83">
        <f>+O160</f>
        <v>3100</v>
      </c>
    </row>
    <row r="161" spans="1:16" ht="15" x14ac:dyDescent="0.25">
      <c r="A161" s="44"/>
      <c r="B161" s="42" t="s">
        <v>280</v>
      </c>
      <c r="C161" s="81">
        <f>+P161</f>
        <v>0</v>
      </c>
      <c r="D161" s="82">
        <f>+'Input Form - Actual Income'!C30</f>
        <v>0</v>
      </c>
      <c r="E161" s="82">
        <f>+'Input Form - Actual Income'!D30</f>
        <v>0</v>
      </c>
      <c r="F161" s="82">
        <f>+'Input Form - Actual Income'!E30</f>
        <v>0</v>
      </c>
      <c r="G161" s="82">
        <f>+'Input Form - Actual Income'!F30</f>
        <v>0</v>
      </c>
      <c r="H161" s="82">
        <f>+'Input Form - Actual Income'!G30</f>
        <v>0</v>
      </c>
      <c r="I161" s="82">
        <f>+'Input Form - Actual Income'!H30</f>
        <v>0</v>
      </c>
      <c r="J161" s="82">
        <f>+'Input Form - Actual Income'!I30</f>
        <v>0</v>
      </c>
      <c r="K161" s="82">
        <f>+'Input Form - Actual Income'!J30</f>
        <v>0</v>
      </c>
      <c r="L161" s="82">
        <f>+'Input Form - Actual Income'!K30</f>
        <v>0</v>
      </c>
      <c r="M161" s="82">
        <f>+'Input Form - Actual Income'!L30</f>
        <v>0</v>
      </c>
      <c r="N161" s="82">
        <f>+'Input Form - Actual Income'!M30</f>
        <v>0</v>
      </c>
      <c r="O161" s="82">
        <f>+'Input Form - Actual Income'!N30</f>
        <v>0</v>
      </c>
      <c r="P161" s="83">
        <f>SUM(D161:O161)</f>
        <v>0</v>
      </c>
    </row>
    <row r="162" spans="1:16" ht="15" x14ac:dyDescent="0.25">
      <c r="A162" s="44"/>
      <c r="B162" s="42" t="s">
        <v>281</v>
      </c>
      <c r="C162" s="81">
        <f>+P162</f>
        <v>0</v>
      </c>
      <c r="D162" s="82">
        <f>+D161</f>
        <v>0</v>
      </c>
      <c r="E162" s="82">
        <f t="shared" ref="E162:O162" si="76">+E161+D162</f>
        <v>0</v>
      </c>
      <c r="F162" s="82">
        <f t="shared" si="76"/>
        <v>0</v>
      </c>
      <c r="G162" s="82">
        <f t="shared" si="76"/>
        <v>0</v>
      </c>
      <c r="H162" s="82">
        <f t="shared" si="76"/>
        <v>0</v>
      </c>
      <c r="I162" s="82">
        <f t="shared" si="76"/>
        <v>0</v>
      </c>
      <c r="J162" s="82">
        <f t="shared" si="76"/>
        <v>0</v>
      </c>
      <c r="K162" s="82">
        <f t="shared" si="76"/>
        <v>0</v>
      </c>
      <c r="L162" s="82">
        <f t="shared" si="76"/>
        <v>0</v>
      </c>
      <c r="M162" s="82">
        <f t="shared" si="76"/>
        <v>0</v>
      </c>
      <c r="N162" s="82">
        <f t="shared" si="76"/>
        <v>0</v>
      </c>
      <c r="O162" s="82">
        <f t="shared" si="76"/>
        <v>0</v>
      </c>
      <c r="P162" s="83">
        <f>+O162</f>
        <v>0</v>
      </c>
    </row>
    <row r="163" spans="1:16" ht="13.5" thickBot="1" x14ac:dyDescent="0.25">
      <c r="A163" s="45"/>
      <c r="B163" s="42" t="s">
        <v>282</v>
      </c>
      <c r="C163" s="84">
        <f t="shared" ref="C163:P163" si="77">+C160-C162</f>
        <v>3100</v>
      </c>
      <c r="D163" s="84">
        <f t="shared" si="77"/>
        <v>292</v>
      </c>
      <c r="E163" s="84">
        <f t="shared" si="77"/>
        <v>403</v>
      </c>
      <c r="F163" s="84">
        <f t="shared" si="77"/>
        <v>979</v>
      </c>
      <c r="G163" s="84">
        <f t="shared" si="77"/>
        <v>1203</v>
      </c>
      <c r="H163" s="84">
        <f t="shared" si="77"/>
        <v>1491</v>
      </c>
      <c r="I163" s="84">
        <f t="shared" si="77"/>
        <v>1664</v>
      </c>
      <c r="J163" s="84">
        <f t="shared" si="77"/>
        <v>1995</v>
      </c>
      <c r="K163" s="84">
        <f t="shared" si="77"/>
        <v>2180</v>
      </c>
      <c r="L163" s="84">
        <f t="shared" si="77"/>
        <v>2490</v>
      </c>
      <c r="M163" s="84">
        <f t="shared" si="77"/>
        <v>2695</v>
      </c>
      <c r="N163" s="84">
        <f t="shared" si="77"/>
        <v>2900</v>
      </c>
      <c r="O163" s="84">
        <f t="shared" si="77"/>
        <v>3100</v>
      </c>
      <c r="P163" s="84">
        <f t="shared" si="77"/>
        <v>3100</v>
      </c>
    </row>
    <row r="164" spans="1:16" ht="13.5" thickBot="1" x14ac:dyDescent="0.25">
      <c r="A164" s="40"/>
      <c r="B164" s="40"/>
      <c r="C164" s="80"/>
    </row>
    <row r="165" spans="1:16" ht="15" x14ac:dyDescent="0.25">
      <c r="A165" s="43" t="str">
        <f>+'INPUT FORM - Budget-Expenditure'!A31</f>
        <v>Slagpale</v>
      </c>
      <c r="B165" s="42" t="s">
        <v>278</v>
      </c>
      <c r="C165" s="81">
        <f>+P165</f>
        <v>0</v>
      </c>
      <c r="D165" s="82">
        <f>+'Input Form - Budgets Income'!C31</f>
        <v>0</v>
      </c>
      <c r="E165" s="82">
        <f>+'Input Form - Budgets Income'!D31</f>
        <v>0</v>
      </c>
      <c r="F165" s="82">
        <f>+'Input Form - Budgets Income'!E31</f>
        <v>0</v>
      </c>
      <c r="G165" s="82">
        <f>+'Input Form - Budgets Income'!F31</f>
        <v>0</v>
      </c>
      <c r="H165" s="82">
        <f>+'Input Form - Budgets Income'!G31</f>
        <v>0</v>
      </c>
      <c r="I165" s="82">
        <f>+'Input Form - Budgets Income'!H31</f>
        <v>0</v>
      </c>
      <c r="J165" s="82">
        <f>+'Input Form - Budgets Income'!I31</f>
        <v>0</v>
      </c>
      <c r="K165" s="82">
        <f>+'Input Form - Budgets Income'!J31</f>
        <v>0</v>
      </c>
      <c r="L165" s="82">
        <f>+'Input Form - Budgets Income'!K31</f>
        <v>0</v>
      </c>
      <c r="M165" s="82">
        <f>+'Input Form - Budgets Income'!L31</f>
        <v>0</v>
      </c>
      <c r="N165" s="82">
        <f>+'Input Form - Budgets Income'!M31</f>
        <v>0</v>
      </c>
      <c r="O165" s="82">
        <f>+'Input Form - Budgets Income'!N31</f>
        <v>0</v>
      </c>
      <c r="P165" s="83">
        <f>SUM(D165:O165)</f>
        <v>0</v>
      </c>
    </row>
    <row r="166" spans="1:16" ht="15" x14ac:dyDescent="0.25">
      <c r="A166" s="44"/>
      <c r="B166" s="42" t="s">
        <v>279</v>
      </c>
      <c r="C166" s="81">
        <f>+P166</f>
        <v>0</v>
      </c>
      <c r="D166" s="82">
        <f>+D165</f>
        <v>0</v>
      </c>
      <c r="E166" s="82">
        <f t="shared" ref="E166:O166" si="78">+E165+D166</f>
        <v>0</v>
      </c>
      <c r="F166" s="82">
        <f t="shared" si="78"/>
        <v>0</v>
      </c>
      <c r="G166" s="82">
        <f t="shared" si="78"/>
        <v>0</v>
      </c>
      <c r="H166" s="82">
        <f t="shared" si="78"/>
        <v>0</v>
      </c>
      <c r="I166" s="82">
        <f t="shared" si="78"/>
        <v>0</v>
      </c>
      <c r="J166" s="82">
        <f t="shared" si="78"/>
        <v>0</v>
      </c>
      <c r="K166" s="82">
        <f t="shared" si="78"/>
        <v>0</v>
      </c>
      <c r="L166" s="82">
        <f t="shared" si="78"/>
        <v>0</v>
      </c>
      <c r="M166" s="82">
        <f t="shared" si="78"/>
        <v>0</v>
      </c>
      <c r="N166" s="82">
        <f t="shared" si="78"/>
        <v>0</v>
      </c>
      <c r="O166" s="82">
        <f t="shared" si="78"/>
        <v>0</v>
      </c>
      <c r="P166" s="83">
        <f>+O166</f>
        <v>0</v>
      </c>
    </row>
    <row r="167" spans="1:16" ht="15" x14ac:dyDescent="0.25">
      <c r="A167" s="44"/>
      <c r="B167" s="42" t="s">
        <v>280</v>
      </c>
      <c r="C167" s="81">
        <f>+P167</f>
        <v>0</v>
      </c>
      <c r="D167" s="82">
        <f>+'Input Form - Actual Income'!C31</f>
        <v>0</v>
      </c>
      <c r="E167" s="82">
        <f>+'Input Form - Actual Income'!D31</f>
        <v>0</v>
      </c>
      <c r="F167" s="82">
        <f>+'Input Form - Actual Income'!E31</f>
        <v>0</v>
      </c>
      <c r="G167" s="82">
        <f>+'Input Form - Actual Income'!F31</f>
        <v>0</v>
      </c>
      <c r="H167" s="82">
        <f>+'Input Form - Actual Income'!G31</f>
        <v>0</v>
      </c>
      <c r="I167" s="82">
        <f>+'Input Form - Actual Income'!H31</f>
        <v>0</v>
      </c>
      <c r="J167" s="82">
        <f>+'Input Form - Actual Income'!I31</f>
        <v>0</v>
      </c>
      <c r="K167" s="82">
        <f>+'Input Form - Actual Income'!J31</f>
        <v>0</v>
      </c>
      <c r="L167" s="82">
        <f>+'Input Form - Actual Income'!K31</f>
        <v>0</v>
      </c>
      <c r="M167" s="82">
        <f>+'Input Form - Actual Income'!L31</f>
        <v>0</v>
      </c>
      <c r="N167" s="82">
        <f>+'Input Form - Actual Income'!M31</f>
        <v>0</v>
      </c>
      <c r="O167" s="82">
        <f>+'Input Form - Actual Income'!N31</f>
        <v>0</v>
      </c>
      <c r="P167" s="83">
        <f>SUM(D167:O167)</f>
        <v>0</v>
      </c>
    </row>
    <row r="168" spans="1:16" ht="15" x14ac:dyDescent="0.25">
      <c r="A168" s="44"/>
      <c r="B168" s="42" t="s">
        <v>281</v>
      </c>
      <c r="C168" s="81">
        <f>+P168</f>
        <v>0</v>
      </c>
      <c r="D168" s="82">
        <f>+D167</f>
        <v>0</v>
      </c>
      <c r="E168" s="82">
        <f t="shared" ref="E168:O168" si="79">+E167+D168</f>
        <v>0</v>
      </c>
      <c r="F168" s="82">
        <f t="shared" si="79"/>
        <v>0</v>
      </c>
      <c r="G168" s="82">
        <f t="shared" si="79"/>
        <v>0</v>
      </c>
      <c r="H168" s="82">
        <f t="shared" si="79"/>
        <v>0</v>
      </c>
      <c r="I168" s="82">
        <f t="shared" si="79"/>
        <v>0</v>
      </c>
      <c r="J168" s="82">
        <f t="shared" si="79"/>
        <v>0</v>
      </c>
      <c r="K168" s="82">
        <f t="shared" si="79"/>
        <v>0</v>
      </c>
      <c r="L168" s="82">
        <f t="shared" si="79"/>
        <v>0</v>
      </c>
      <c r="M168" s="82">
        <f t="shared" si="79"/>
        <v>0</v>
      </c>
      <c r="N168" s="82">
        <f t="shared" si="79"/>
        <v>0</v>
      </c>
      <c r="O168" s="82">
        <f t="shared" si="79"/>
        <v>0</v>
      </c>
      <c r="P168" s="83">
        <f>+O168</f>
        <v>0</v>
      </c>
    </row>
    <row r="169" spans="1:16" ht="13.5" thickBot="1" x14ac:dyDescent="0.25">
      <c r="A169" s="45"/>
      <c r="B169" s="42" t="s">
        <v>282</v>
      </c>
      <c r="C169" s="84">
        <f t="shared" ref="C169:P169" si="80">+C166-C168</f>
        <v>0</v>
      </c>
      <c r="D169" s="84">
        <f t="shared" si="80"/>
        <v>0</v>
      </c>
      <c r="E169" s="84">
        <f t="shared" si="80"/>
        <v>0</v>
      </c>
      <c r="F169" s="84">
        <f t="shared" si="80"/>
        <v>0</v>
      </c>
      <c r="G169" s="84">
        <f t="shared" si="80"/>
        <v>0</v>
      </c>
      <c r="H169" s="84">
        <f t="shared" si="80"/>
        <v>0</v>
      </c>
      <c r="I169" s="84">
        <f t="shared" si="80"/>
        <v>0</v>
      </c>
      <c r="J169" s="84">
        <f t="shared" si="80"/>
        <v>0</v>
      </c>
      <c r="K169" s="84">
        <f t="shared" si="80"/>
        <v>0</v>
      </c>
      <c r="L169" s="84">
        <f t="shared" si="80"/>
        <v>0</v>
      </c>
      <c r="M169" s="84">
        <f t="shared" si="80"/>
        <v>0</v>
      </c>
      <c r="N169" s="84">
        <f t="shared" si="80"/>
        <v>0</v>
      </c>
      <c r="O169" s="84">
        <f t="shared" si="80"/>
        <v>0</v>
      </c>
      <c r="P169" s="84">
        <f t="shared" si="80"/>
        <v>0</v>
      </c>
    </row>
    <row r="170" spans="1:16" ht="13.5" thickBot="1" x14ac:dyDescent="0.25">
      <c r="A170" s="40"/>
      <c r="B170" s="40"/>
      <c r="C170" s="80"/>
    </row>
    <row r="171" spans="1:16" ht="15" x14ac:dyDescent="0.25">
      <c r="A171" s="43" t="str">
        <f>+'INPUT FORM - Budget-Expenditure'!A32</f>
        <v>Elektrisiteit Administrasie</v>
      </c>
      <c r="B171" s="42" t="s">
        <v>278</v>
      </c>
      <c r="C171" s="81">
        <f>+P171</f>
        <v>7981626</v>
      </c>
      <c r="D171" s="82">
        <f>+'Input Form - Budgets Income'!C32</f>
        <v>632811</v>
      </c>
      <c r="E171" s="82">
        <f>+'Input Form - Budgets Income'!D32</f>
        <v>811620</v>
      </c>
      <c r="F171" s="82">
        <f>+'Input Form - Budgets Income'!E32</f>
        <v>681620</v>
      </c>
      <c r="G171" s="82">
        <f>+'Input Form - Budgets Income'!F32</f>
        <v>564409</v>
      </c>
      <c r="H171" s="82">
        <f>+'Input Form - Budgets Income'!G32</f>
        <v>632777</v>
      </c>
      <c r="I171" s="82">
        <f>+'Input Form - Budgets Income'!H32</f>
        <v>910027</v>
      </c>
      <c r="J171" s="82">
        <f>+'Input Form - Budgets Income'!I32</f>
        <v>647488</v>
      </c>
      <c r="K171" s="82">
        <f>+'Input Form - Budgets Income'!J32</f>
        <v>589497</v>
      </c>
      <c r="L171" s="82">
        <f>+'Input Form - Budgets Income'!K32</f>
        <v>582258</v>
      </c>
      <c r="M171" s="82">
        <f>+'Input Form - Budgets Income'!L32</f>
        <v>588692</v>
      </c>
      <c r="N171" s="82">
        <f>+'Input Form - Budgets Income'!M32</f>
        <v>519597</v>
      </c>
      <c r="O171" s="82">
        <f>+'Input Form - Budgets Income'!N32</f>
        <v>820830</v>
      </c>
      <c r="P171" s="83">
        <f>SUM(D171:O171)</f>
        <v>7981626</v>
      </c>
    </row>
    <row r="172" spans="1:16" ht="15" x14ac:dyDescent="0.25">
      <c r="A172" s="44"/>
      <c r="B172" s="42" t="s">
        <v>279</v>
      </c>
      <c r="C172" s="81">
        <f>+P172</f>
        <v>7981626</v>
      </c>
      <c r="D172" s="82">
        <f>+D171</f>
        <v>632811</v>
      </c>
      <c r="E172" s="82">
        <f t="shared" ref="E172:O172" si="81">+E171+D172</f>
        <v>1444431</v>
      </c>
      <c r="F172" s="82">
        <f t="shared" si="81"/>
        <v>2126051</v>
      </c>
      <c r="G172" s="82">
        <f t="shared" si="81"/>
        <v>2690460</v>
      </c>
      <c r="H172" s="82">
        <f t="shared" si="81"/>
        <v>3323237</v>
      </c>
      <c r="I172" s="82">
        <f t="shared" si="81"/>
        <v>4233264</v>
      </c>
      <c r="J172" s="82">
        <f t="shared" si="81"/>
        <v>4880752</v>
      </c>
      <c r="K172" s="82">
        <f t="shared" si="81"/>
        <v>5470249</v>
      </c>
      <c r="L172" s="82">
        <f t="shared" si="81"/>
        <v>6052507</v>
      </c>
      <c r="M172" s="82">
        <f t="shared" si="81"/>
        <v>6641199</v>
      </c>
      <c r="N172" s="82">
        <f t="shared" si="81"/>
        <v>7160796</v>
      </c>
      <c r="O172" s="82">
        <f t="shared" si="81"/>
        <v>7981626</v>
      </c>
      <c r="P172" s="83">
        <f>+O172</f>
        <v>7981626</v>
      </c>
    </row>
    <row r="173" spans="1:16" ht="15" x14ac:dyDescent="0.25">
      <c r="A173" s="44"/>
      <c r="B173" s="42" t="s">
        <v>280</v>
      </c>
      <c r="C173" s="81">
        <f>+P173</f>
        <v>0</v>
      </c>
      <c r="D173" s="82">
        <f>+'Input Form - Actual Income'!C32</f>
        <v>0</v>
      </c>
      <c r="E173" s="82">
        <f>+'Input Form - Actual Income'!D32</f>
        <v>0</v>
      </c>
      <c r="F173" s="82">
        <f>+'Input Form - Actual Income'!E32</f>
        <v>0</v>
      </c>
      <c r="G173" s="82">
        <f>+'Input Form - Actual Income'!F32</f>
        <v>0</v>
      </c>
      <c r="H173" s="82">
        <f>+'Input Form - Actual Income'!G32</f>
        <v>0</v>
      </c>
      <c r="I173" s="82">
        <f>+'Input Form - Actual Income'!H32</f>
        <v>0</v>
      </c>
      <c r="J173" s="82">
        <f>+'Input Form - Actual Income'!I32</f>
        <v>0</v>
      </c>
      <c r="K173" s="82">
        <f>+'Input Form - Actual Income'!J32</f>
        <v>0</v>
      </c>
      <c r="L173" s="82">
        <f>+'Input Form - Actual Income'!K32</f>
        <v>0</v>
      </c>
      <c r="M173" s="82">
        <f>+'Input Form - Actual Income'!L32</f>
        <v>0</v>
      </c>
      <c r="N173" s="82">
        <f>+'Input Form - Actual Income'!M32</f>
        <v>0</v>
      </c>
      <c r="O173" s="82">
        <f>+'Input Form - Actual Income'!N32</f>
        <v>0</v>
      </c>
      <c r="P173" s="83">
        <f>SUM(D173:O173)</f>
        <v>0</v>
      </c>
    </row>
    <row r="174" spans="1:16" ht="15" x14ac:dyDescent="0.25">
      <c r="A174" s="44"/>
      <c r="B174" s="42" t="s">
        <v>281</v>
      </c>
      <c r="C174" s="81">
        <f>+P174</f>
        <v>0</v>
      </c>
      <c r="D174" s="82">
        <f>+D173</f>
        <v>0</v>
      </c>
      <c r="E174" s="82">
        <f t="shared" ref="E174:O174" si="82">+E173+D174</f>
        <v>0</v>
      </c>
      <c r="F174" s="82">
        <f t="shared" si="82"/>
        <v>0</v>
      </c>
      <c r="G174" s="82">
        <f t="shared" si="82"/>
        <v>0</v>
      </c>
      <c r="H174" s="82">
        <f t="shared" si="82"/>
        <v>0</v>
      </c>
      <c r="I174" s="82">
        <f t="shared" si="82"/>
        <v>0</v>
      </c>
      <c r="J174" s="82">
        <f t="shared" si="82"/>
        <v>0</v>
      </c>
      <c r="K174" s="82">
        <f t="shared" si="82"/>
        <v>0</v>
      </c>
      <c r="L174" s="82">
        <f t="shared" si="82"/>
        <v>0</v>
      </c>
      <c r="M174" s="82">
        <f t="shared" si="82"/>
        <v>0</v>
      </c>
      <c r="N174" s="82">
        <f t="shared" si="82"/>
        <v>0</v>
      </c>
      <c r="O174" s="82">
        <f t="shared" si="82"/>
        <v>0</v>
      </c>
      <c r="P174" s="83">
        <f>+O174</f>
        <v>0</v>
      </c>
    </row>
    <row r="175" spans="1:16" ht="13.5" thickBot="1" x14ac:dyDescent="0.25">
      <c r="A175" s="45"/>
      <c r="B175" s="42" t="s">
        <v>282</v>
      </c>
      <c r="C175" s="84">
        <f t="shared" ref="C175:P175" si="83">+C172-C174</f>
        <v>7981626</v>
      </c>
      <c r="D175" s="84">
        <f t="shared" si="83"/>
        <v>632811</v>
      </c>
      <c r="E175" s="84">
        <f t="shared" si="83"/>
        <v>1444431</v>
      </c>
      <c r="F175" s="84">
        <f t="shared" si="83"/>
        <v>2126051</v>
      </c>
      <c r="G175" s="84">
        <f t="shared" si="83"/>
        <v>2690460</v>
      </c>
      <c r="H175" s="84">
        <f t="shared" si="83"/>
        <v>3323237</v>
      </c>
      <c r="I175" s="84">
        <f t="shared" si="83"/>
        <v>4233264</v>
      </c>
      <c r="J175" s="84">
        <f t="shared" si="83"/>
        <v>4880752</v>
      </c>
      <c r="K175" s="84">
        <f t="shared" si="83"/>
        <v>5470249</v>
      </c>
      <c r="L175" s="84">
        <f t="shared" si="83"/>
        <v>6052507</v>
      </c>
      <c r="M175" s="84">
        <f t="shared" si="83"/>
        <v>6641199</v>
      </c>
      <c r="N175" s="84">
        <f t="shared" si="83"/>
        <v>7160796</v>
      </c>
      <c r="O175" s="84">
        <f t="shared" si="83"/>
        <v>7981626</v>
      </c>
      <c r="P175" s="84">
        <f t="shared" si="83"/>
        <v>7981626</v>
      </c>
    </row>
    <row r="176" spans="1:16" ht="13.5" thickBot="1" x14ac:dyDescent="0.25">
      <c r="A176" s="40"/>
      <c r="B176" s="40"/>
      <c r="C176" s="80"/>
    </row>
    <row r="177" spans="1:16" ht="15" x14ac:dyDescent="0.25">
      <c r="A177" s="43" t="str">
        <f>+'INPUT FORM - Budget-Expenditure'!A33</f>
        <v>Elektrisiteit Opwekking</v>
      </c>
      <c r="B177" s="42" t="s">
        <v>278</v>
      </c>
      <c r="C177" s="81">
        <f>+P177</f>
        <v>0</v>
      </c>
      <c r="D177" s="82">
        <f>+'Input Form - Budgets Income'!C33</f>
        <v>0</v>
      </c>
      <c r="E177" s="82">
        <f>+'Input Form - Budgets Income'!D33</f>
        <v>0</v>
      </c>
      <c r="F177" s="82">
        <f>+'Input Form - Budgets Income'!E33</f>
        <v>0</v>
      </c>
      <c r="G177" s="82">
        <f>+'Input Form - Budgets Income'!F33</f>
        <v>0</v>
      </c>
      <c r="H177" s="82">
        <f>+'Input Form - Budgets Income'!G33</f>
        <v>0</v>
      </c>
      <c r="I177" s="82">
        <f>+'Input Form - Budgets Income'!H33</f>
        <v>0</v>
      </c>
      <c r="J177" s="82">
        <f>+'Input Form - Budgets Income'!I33</f>
        <v>0</v>
      </c>
      <c r="K177" s="82">
        <f>+'Input Form - Budgets Income'!J33</f>
        <v>0</v>
      </c>
      <c r="L177" s="82">
        <f>+'Input Form - Budgets Income'!K33</f>
        <v>0</v>
      </c>
      <c r="M177" s="82">
        <f>+'Input Form - Budgets Income'!L33</f>
        <v>0</v>
      </c>
      <c r="N177" s="82">
        <f>+'Input Form - Budgets Income'!M33</f>
        <v>0</v>
      </c>
      <c r="O177" s="82">
        <f>+'Input Form - Budgets Income'!N33</f>
        <v>0</v>
      </c>
      <c r="P177" s="83">
        <f>SUM(D177:O177)</f>
        <v>0</v>
      </c>
    </row>
    <row r="178" spans="1:16" ht="15" x14ac:dyDescent="0.25">
      <c r="A178" s="44"/>
      <c r="B178" s="42" t="s">
        <v>279</v>
      </c>
      <c r="C178" s="81">
        <f>+P178</f>
        <v>0</v>
      </c>
      <c r="D178" s="82">
        <f>+D177</f>
        <v>0</v>
      </c>
      <c r="E178" s="82">
        <f t="shared" ref="E178:O178" si="84">+E177+D178</f>
        <v>0</v>
      </c>
      <c r="F178" s="82">
        <f t="shared" si="84"/>
        <v>0</v>
      </c>
      <c r="G178" s="82">
        <f t="shared" si="84"/>
        <v>0</v>
      </c>
      <c r="H178" s="82">
        <f t="shared" si="84"/>
        <v>0</v>
      </c>
      <c r="I178" s="82">
        <f t="shared" si="84"/>
        <v>0</v>
      </c>
      <c r="J178" s="82">
        <f t="shared" si="84"/>
        <v>0</v>
      </c>
      <c r="K178" s="82">
        <f t="shared" si="84"/>
        <v>0</v>
      </c>
      <c r="L178" s="82">
        <f t="shared" si="84"/>
        <v>0</v>
      </c>
      <c r="M178" s="82">
        <f t="shared" si="84"/>
        <v>0</v>
      </c>
      <c r="N178" s="82">
        <f t="shared" si="84"/>
        <v>0</v>
      </c>
      <c r="O178" s="82">
        <f t="shared" si="84"/>
        <v>0</v>
      </c>
      <c r="P178" s="83">
        <f>+O178</f>
        <v>0</v>
      </c>
    </row>
    <row r="179" spans="1:16" ht="15" x14ac:dyDescent="0.25">
      <c r="A179" s="44"/>
      <c r="B179" s="42" t="s">
        <v>280</v>
      </c>
      <c r="C179" s="81">
        <f>+P179</f>
        <v>0</v>
      </c>
      <c r="D179" s="82">
        <f>+'Input Form - Actual Income'!C33</f>
        <v>0</v>
      </c>
      <c r="E179" s="82">
        <f>+'Input Form - Actual Income'!D33</f>
        <v>0</v>
      </c>
      <c r="F179" s="82">
        <f>+'Input Form - Actual Income'!E33</f>
        <v>0</v>
      </c>
      <c r="G179" s="82">
        <f>+'Input Form - Actual Income'!F33</f>
        <v>0</v>
      </c>
      <c r="H179" s="82">
        <f>+'Input Form - Actual Income'!G33</f>
        <v>0</v>
      </c>
      <c r="I179" s="82">
        <f>+'Input Form - Actual Income'!H33</f>
        <v>0</v>
      </c>
      <c r="J179" s="82">
        <f>+'Input Form - Actual Income'!I33</f>
        <v>0</v>
      </c>
      <c r="K179" s="82">
        <f>+'Input Form - Actual Income'!J33</f>
        <v>0</v>
      </c>
      <c r="L179" s="82">
        <f>+'Input Form - Actual Income'!K33</f>
        <v>0</v>
      </c>
      <c r="M179" s="82">
        <f>+'Input Form - Actual Income'!L33</f>
        <v>0</v>
      </c>
      <c r="N179" s="82">
        <f>+'Input Form - Actual Income'!M33</f>
        <v>0</v>
      </c>
      <c r="O179" s="82">
        <f>+'Input Form - Actual Income'!N33</f>
        <v>0</v>
      </c>
      <c r="P179" s="83">
        <f>SUM(D179:O179)</f>
        <v>0</v>
      </c>
    </row>
    <row r="180" spans="1:16" ht="15" x14ac:dyDescent="0.25">
      <c r="A180" s="44"/>
      <c r="B180" s="42" t="s">
        <v>281</v>
      </c>
      <c r="C180" s="81">
        <f>+P180</f>
        <v>0</v>
      </c>
      <c r="D180" s="82">
        <f>+D179</f>
        <v>0</v>
      </c>
      <c r="E180" s="82">
        <f t="shared" ref="E180:O180" si="85">+E179+D180</f>
        <v>0</v>
      </c>
      <c r="F180" s="82">
        <f t="shared" si="85"/>
        <v>0</v>
      </c>
      <c r="G180" s="82">
        <f t="shared" si="85"/>
        <v>0</v>
      </c>
      <c r="H180" s="82">
        <f t="shared" si="85"/>
        <v>0</v>
      </c>
      <c r="I180" s="82">
        <f t="shared" si="85"/>
        <v>0</v>
      </c>
      <c r="J180" s="82">
        <f t="shared" si="85"/>
        <v>0</v>
      </c>
      <c r="K180" s="82">
        <f t="shared" si="85"/>
        <v>0</v>
      </c>
      <c r="L180" s="82">
        <f t="shared" si="85"/>
        <v>0</v>
      </c>
      <c r="M180" s="82">
        <f t="shared" si="85"/>
        <v>0</v>
      </c>
      <c r="N180" s="82">
        <f t="shared" si="85"/>
        <v>0</v>
      </c>
      <c r="O180" s="82">
        <f t="shared" si="85"/>
        <v>0</v>
      </c>
      <c r="P180" s="83">
        <f>+O180</f>
        <v>0</v>
      </c>
    </row>
    <row r="181" spans="1:16" ht="13.5" thickBot="1" x14ac:dyDescent="0.25">
      <c r="A181" s="45"/>
      <c r="B181" s="42" t="s">
        <v>282</v>
      </c>
      <c r="C181" s="84">
        <f t="shared" ref="C181:P181" si="86">+C178-C180</f>
        <v>0</v>
      </c>
      <c r="D181" s="84">
        <f t="shared" si="86"/>
        <v>0</v>
      </c>
      <c r="E181" s="84">
        <f t="shared" si="86"/>
        <v>0</v>
      </c>
      <c r="F181" s="84">
        <f t="shared" si="86"/>
        <v>0</v>
      </c>
      <c r="G181" s="84">
        <f t="shared" si="86"/>
        <v>0</v>
      </c>
      <c r="H181" s="84">
        <f t="shared" si="86"/>
        <v>0</v>
      </c>
      <c r="I181" s="84">
        <f t="shared" si="86"/>
        <v>0</v>
      </c>
      <c r="J181" s="84">
        <f t="shared" si="86"/>
        <v>0</v>
      </c>
      <c r="K181" s="84">
        <f t="shared" si="86"/>
        <v>0</v>
      </c>
      <c r="L181" s="84">
        <f t="shared" si="86"/>
        <v>0</v>
      </c>
      <c r="M181" s="84">
        <f t="shared" si="86"/>
        <v>0</v>
      </c>
      <c r="N181" s="84">
        <f t="shared" si="86"/>
        <v>0</v>
      </c>
      <c r="O181" s="84">
        <f t="shared" si="86"/>
        <v>0</v>
      </c>
      <c r="P181" s="84">
        <f t="shared" si="86"/>
        <v>0</v>
      </c>
    </row>
    <row r="182" spans="1:16" ht="13.5" thickBot="1" x14ac:dyDescent="0.25">
      <c r="A182" s="40"/>
      <c r="B182" s="40"/>
      <c r="C182" s="80"/>
    </row>
    <row r="183" spans="1:16" ht="15" x14ac:dyDescent="0.25">
      <c r="A183" s="43" t="str">
        <f>+'INPUT FORM - Budget-Expenditure'!A34</f>
        <v>Elektrisiteit Verspreiding</v>
      </c>
      <c r="B183" s="42" t="s">
        <v>278</v>
      </c>
      <c r="C183" s="81">
        <f>+P183</f>
        <v>0</v>
      </c>
      <c r="D183" s="82">
        <f>+'Input Form - Budgets Income'!C34</f>
        <v>0</v>
      </c>
      <c r="E183" s="82">
        <f>+'Input Form - Budgets Income'!D34</f>
        <v>0</v>
      </c>
      <c r="F183" s="82">
        <f>+'Input Form - Budgets Income'!E34</f>
        <v>0</v>
      </c>
      <c r="G183" s="82">
        <f>+'Input Form - Budgets Income'!F34</f>
        <v>0</v>
      </c>
      <c r="H183" s="82">
        <f>+'Input Form - Budgets Income'!G34</f>
        <v>0</v>
      </c>
      <c r="I183" s="82">
        <f>+'Input Form - Budgets Income'!H34</f>
        <v>0</v>
      </c>
      <c r="J183" s="82">
        <f>+'Input Form - Budgets Income'!I34</f>
        <v>0</v>
      </c>
      <c r="K183" s="82">
        <f>+'Input Form - Budgets Income'!J34</f>
        <v>0</v>
      </c>
      <c r="L183" s="82">
        <f>+'Input Form - Budgets Income'!K34</f>
        <v>0</v>
      </c>
      <c r="M183" s="82">
        <f>+'Input Form - Budgets Income'!L34</f>
        <v>0</v>
      </c>
      <c r="N183" s="82">
        <f>+'Input Form - Budgets Income'!M34</f>
        <v>0</v>
      </c>
      <c r="O183" s="82">
        <f>+'Input Form - Budgets Income'!N34</f>
        <v>0</v>
      </c>
      <c r="P183" s="83">
        <f>SUM(D183:O183)</f>
        <v>0</v>
      </c>
    </row>
    <row r="184" spans="1:16" ht="15" x14ac:dyDescent="0.25">
      <c r="A184" s="44"/>
      <c r="B184" s="42" t="s">
        <v>279</v>
      </c>
      <c r="C184" s="81">
        <f>+P184</f>
        <v>0</v>
      </c>
      <c r="D184" s="82">
        <f>+D183</f>
        <v>0</v>
      </c>
      <c r="E184" s="82">
        <f t="shared" ref="E184:O184" si="87">+E183+D184</f>
        <v>0</v>
      </c>
      <c r="F184" s="82">
        <f t="shared" si="87"/>
        <v>0</v>
      </c>
      <c r="G184" s="82">
        <f t="shared" si="87"/>
        <v>0</v>
      </c>
      <c r="H184" s="82">
        <f t="shared" si="87"/>
        <v>0</v>
      </c>
      <c r="I184" s="82">
        <f t="shared" si="87"/>
        <v>0</v>
      </c>
      <c r="J184" s="82">
        <f t="shared" si="87"/>
        <v>0</v>
      </c>
      <c r="K184" s="82">
        <f t="shared" si="87"/>
        <v>0</v>
      </c>
      <c r="L184" s="82">
        <f t="shared" si="87"/>
        <v>0</v>
      </c>
      <c r="M184" s="82">
        <f t="shared" si="87"/>
        <v>0</v>
      </c>
      <c r="N184" s="82">
        <f t="shared" si="87"/>
        <v>0</v>
      </c>
      <c r="O184" s="82">
        <f t="shared" si="87"/>
        <v>0</v>
      </c>
      <c r="P184" s="83">
        <f>+O184</f>
        <v>0</v>
      </c>
    </row>
    <row r="185" spans="1:16" ht="15" x14ac:dyDescent="0.25">
      <c r="A185" s="44"/>
      <c r="B185" s="42" t="s">
        <v>280</v>
      </c>
      <c r="C185" s="81">
        <f>+P185</f>
        <v>0</v>
      </c>
      <c r="D185" s="82">
        <f>+'Input Form - Actual Income'!C34</f>
        <v>0</v>
      </c>
      <c r="E185" s="82">
        <f>+'Input Form - Actual Income'!D34</f>
        <v>0</v>
      </c>
      <c r="F185" s="82">
        <f>+'Input Form - Actual Income'!E34</f>
        <v>0</v>
      </c>
      <c r="G185" s="82">
        <f>+'Input Form - Actual Income'!F34</f>
        <v>0</v>
      </c>
      <c r="H185" s="82">
        <f>+'Input Form - Actual Income'!G34</f>
        <v>0</v>
      </c>
      <c r="I185" s="82">
        <f>+'Input Form - Actual Income'!H34</f>
        <v>0</v>
      </c>
      <c r="J185" s="82">
        <f>+'Input Form - Actual Income'!I34</f>
        <v>0</v>
      </c>
      <c r="K185" s="82">
        <f>+'Input Form - Actual Income'!J34</f>
        <v>0</v>
      </c>
      <c r="L185" s="82">
        <f>+'Input Form - Actual Income'!K34</f>
        <v>0</v>
      </c>
      <c r="M185" s="82">
        <f>+'Input Form - Actual Income'!L34</f>
        <v>0</v>
      </c>
      <c r="N185" s="82">
        <f>+'Input Form - Actual Income'!M34</f>
        <v>0</v>
      </c>
      <c r="O185" s="82">
        <f>+'Input Form - Actual Income'!N34</f>
        <v>0</v>
      </c>
      <c r="P185" s="83">
        <f>SUM(D185:O185)</f>
        <v>0</v>
      </c>
    </row>
    <row r="186" spans="1:16" ht="15" x14ac:dyDescent="0.25">
      <c r="A186" s="44"/>
      <c r="B186" s="42" t="s">
        <v>281</v>
      </c>
      <c r="C186" s="81">
        <f>+P186</f>
        <v>0</v>
      </c>
      <c r="D186" s="82">
        <f>+D185</f>
        <v>0</v>
      </c>
      <c r="E186" s="82">
        <f t="shared" ref="E186:O186" si="88">+E185+D186</f>
        <v>0</v>
      </c>
      <c r="F186" s="82">
        <f t="shared" si="88"/>
        <v>0</v>
      </c>
      <c r="G186" s="82">
        <f t="shared" si="88"/>
        <v>0</v>
      </c>
      <c r="H186" s="82">
        <f t="shared" si="88"/>
        <v>0</v>
      </c>
      <c r="I186" s="82">
        <f t="shared" si="88"/>
        <v>0</v>
      </c>
      <c r="J186" s="82">
        <f t="shared" si="88"/>
        <v>0</v>
      </c>
      <c r="K186" s="82">
        <f t="shared" si="88"/>
        <v>0</v>
      </c>
      <c r="L186" s="82">
        <f t="shared" si="88"/>
        <v>0</v>
      </c>
      <c r="M186" s="82">
        <f t="shared" si="88"/>
        <v>0</v>
      </c>
      <c r="N186" s="82">
        <f t="shared" si="88"/>
        <v>0</v>
      </c>
      <c r="O186" s="82">
        <f t="shared" si="88"/>
        <v>0</v>
      </c>
      <c r="P186" s="83">
        <f>+O186</f>
        <v>0</v>
      </c>
    </row>
    <row r="187" spans="1:16" ht="13.5" thickBot="1" x14ac:dyDescent="0.25">
      <c r="A187" s="45"/>
      <c r="B187" s="42" t="s">
        <v>282</v>
      </c>
      <c r="C187" s="84">
        <f t="shared" ref="C187:P187" si="89">+C184-C186</f>
        <v>0</v>
      </c>
      <c r="D187" s="84">
        <f t="shared" si="89"/>
        <v>0</v>
      </c>
      <c r="E187" s="84">
        <f t="shared" si="89"/>
        <v>0</v>
      </c>
      <c r="F187" s="84">
        <f t="shared" si="89"/>
        <v>0</v>
      </c>
      <c r="G187" s="84">
        <f t="shared" si="89"/>
        <v>0</v>
      </c>
      <c r="H187" s="84">
        <f t="shared" si="89"/>
        <v>0</v>
      </c>
      <c r="I187" s="84">
        <f t="shared" si="89"/>
        <v>0</v>
      </c>
      <c r="J187" s="84">
        <f t="shared" si="89"/>
        <v>0</v>
      </c>
      <c r="K187" s="84">
        <f t="shared" si="89"/>
        <v>0</v>
      </c>
      <c r="L187" s="84">
        <f t="shared" si="89"/>
        <v>0</v>
      </c>
      <c r="M187" s="84">
        <f t="shared" si="89"/>
        <v>0</v>
      </c>
      <c r="N187" s="84">
        <f t="shared" si="89"/>
        <v>0</v>
      </c>
      <c r="O187" s="84">
        <f t="shared" si="89"/>
        <v>0</v>
      </c>
      <c r="P187" s="84">
        <f t="shared" si="89"/>
        <v>0</v>
      </c>
    </row>
    <row r="188" spans="1:16" ht="13.5" thickBot="1" x14ac:dyDescent="0.25">
      <c r="A188" s="40"/>
      <c r="B188" s="40"/>
      <c r="C188" s="80"/>
    </row>
    <row r="189" spans="1:16" ht="15" x14ac:dyDescent="0.25">
      <c r="A189" s="43" t="str">
        <f>+'INPUT FORM - Budget-Expenditure'!A35</f>
        <v>Waterverspreiding</v>
      </c>
      <c r="B189" s="42" t="s">
        <v>278</v>
      </c>
      <c r="C189" s="81">
        <f>+P189</f>
        <v>4137677</v>
      </c>
      <c r="D189" s="82">
        <f>+'Input Form - Budgets Income'!C35</f>
        <v>297061</v>
      </c>
      <c r="E189" s="82">
        <f>+'Input Form - Budgets Income'!D35</f>
        <v>313578</v>
      </c>
      <c r="F189" s="82">
        <f>+'Input Form - Budgets Income'!E35</f>
        <v>308446</v>
      </c>
      <c r="G189" s="82">
        <f>+'Input Form - Budgets Income'!F35</f>
        <v>299874</v>
      </c>
      <c r="H189" s="82">
        <f>+'Input Form - Budgets Income'!G35</f>
        <v>337069</v>
      </c>
      <c r="I189" s="82">
        <f>+'Input Form - Budgets Income'!H35</f>
        <v>658715</v>
      </c>
      <c r="J189" s="82">
        <f>+'Input Form - Budgets Income'!I35</f>
        <v>325708</v>
      </c>
      <c r="K189" s="82">
        <f>+'Input Form - Budgets Income'!J35</f>
        <v>315314</v>
      </c>
      <c r="L189" s="82">
        <f>+'Input Form - Budgets Income'!K35</f>
        <v>321806</v>
      </c>
      <c r="M189" s="82">
        <f>+'Input Form - Budgets Income'!L35</f>
        <v>321594</v>
      </c>
      <c r="N189" s="82">
        <f>+'Input Form - Budgets Income'!M35</f>
        <v>305690</v>
      </c>
      <c r="O189" s="82">
        <f>+'Input Form - Budgets Income'!N35</f>
        <v>332822</v>
      </c>
      <c r="P189" s="83">
        <f>SUM(D189:O189)</f>
        <v>4137677</v>
      </c>
    </row>
    <row r="190" spans="1:16" ht="15" x14ac:dyDescent="0.25">
      <c r="A190" s="44"/>
      <c r="B190" s="42" t="s">
        <v>279</v>
      </c>
      <c r="C190" s="81">
        <f>+P190</f>
        <v>4137677</v>
      </c>
      <c r="D190" s="82">
        <f>+D189</f>
        <v>297061</v>
      </c>
      <c r="E190" s="82">
        <f t="shared" ref="E190:O190" si="90">+E189+D190</f>
        <v>610639</v>
      </c>
      <c r="F190" s="82">
        <f t="shared" si="90"/>
        <v>919085</v>
      </c>
      <c r="G190" s="82">
        <f t="shared" si="90"/>
        <v>1218959</v>
      </c>
      <c r="H190" s="82">
        <f t="shared" si="90"/>
        <v>1556028</v>
      </c>
      <c r="I190" s="82">
        <f t="shared" si="90"/>
        <v>2214743</v>
      </c>
      <c r="J190" s="82">
        <f t="shared" si="90"/>
        <v>2540451</v>
      </c>
      <c r="K190" s="82">
        <f t="shared" si="90"/>
        <v>2855765</v>
      </c>
      <c r="L190" s="82">
        <f t="shared" si="90"/>
        <v>3177571</v>
      </c>
      <c r="M190" s="82">
        <f t="shared" si="90"/>
        <v>3499165</v>
      </c>
      <c r="N190" s="82">
        <f t="shared" si="90"/>
        <v>3804855</v>
      </c>
      <c r="O190" s="82">
        <f t="shared" si="90"/>
        <v>4137677</v>
      </c>
      <c r="P190" s="83">
        <f>+O190</f>
        <v>4137677</v>
      </c>
    </row>
    <row r="191" spans="1:16" ht="15" x14ac:dyDescent="0.25">
      <c r="A191" s="44"/>
      <c r="B191" s="42" t="s">
        <v>280</v>
      </c>
      <c r="C191" s="81">
        <f>+P191</f>
        <v>0</v>
      </c>
      <c r="D191" s="82">
        <f>+'Input Form - Actual Income'!C35</f>
        <v>0</v>
      </c>
      <c r="E191" s="82">
        <f>+'Input Form - Actual Income'!D35</f>
        <v>0</v>
      </c>
      <c r="F191" s="82">
        <f>+'Input Form - Actual Income'!E35</f>
        <v>0</v>
      </c>
      <c r="G191" s="82">
        <f>+'Input Form - Actual Income'!F35</f>
        <v>0</v>
      </c>
      <c r="H191" s="82">
        <f>+'Input Form - Actual Income'!G35</f>
        <v>0</v>
      </c>
      <c r="I191" s="82">
        <f>+'Input Form - Actual Income'!H35</f>
        <v>0</v>
      </c>
      <c r="J191" s="82">
        <f>+'Input Form - Actual Income'!I35</f>
        <v>0</v>
      </c>
      <c r="K191" s="82">
        <f>+'Input Form - Actual Income'!J35</f>
        <v>0</v>
      </c>
      <c r="L191" s="82">
        <f>+'Input Form - Actual Income'!K35</f>
        <v>0</v>
      </c>
      <c r="M191" s="82">
        <f>+'Input Form - Actual Income'!L35</f>
        <v>0</v>
      </c>
      <c r="N191" s="82">
        <f>+'Input Form - Actual Income'!M35</f>
        <v>0</v>
      </c>
      <c r="O191" s="82">
        <f>+'Input Form - Actual Income'!N35</f>
        <v>0</v>
      </c>
      <c r="P191" s="83">
        <f>SUM(D191:O191)</f>
        <v>0</v>
      </c>
    </row>
    <row r="192" spans="1:16" ht="15" x14ac:dyDescent="0.25">
      <c r="A192" s="44"/>
      <c r="B192" s="42" t="s">
        <v>281</v>
      </c>
      <c r="C192" s="81">
        <f>+P192</f>
        <v>0</v>
      </c>
      <c r="D192" s="82">
        <f>+D191</f>
        <v>0</v>
      </c>
      <c r="E192" s="82">
        <f t="shared" ref="E192:O192" si="91">+E191+D192</f>
        <v>0</v>
      </c>
      <c r="F192" s="82">
        <f t="shared" si="91"/>
        <v>0</v>
      </c>
      <c r="G192" s="82">
        <f t="shared" si="91"/>
        <v>0</v>
      </c>
      <c r="H192" s="82">
        <f t="shared" si="91"/>
        <v>0</v>
      </c>
      <c r="I192" s="82">
        <f t="shared" si="91"/>
        <v>0</v>
      </c>
      <c r="J192" s="82">
        <f t="shared" si="91"/>
        <v>0</v>
      </c>
      <c r="K192" s="82">
        <f t="shared" si="91"/>
        <v>0</v>
      </c>
      <c r="L192" s="82">
        <f t="shared" si="91"/>
        <v>0</v>
      </c>
      <c r="M192" s="82">
        <f t="shared" si="91"/>
        <v>0</v>
      </c>
      <c r="N192" s="82">
        <f t="shared" si="91"/>
        <v>0</v>
      </c>
      <c r="O192" s="82">
        <f t="shared" si="91"/>
        <v>0</v>
      </c>
      <c r="P192" s="83">
        <f>+O192</f>
        <v>0</v>
      </c>
    </row>
    <row r="193" spans="1:16" ht="13.5" thickBot="1" x14ac:dyDescent="0.25">
      <c r="A193" s="45"/>
      <c r="B193" s="42" t="s">
        <v>282</v>
      </c>
      <c r="C193" s="84">
        <f t="shared" ref="C193:P193" si="92">+C190-C192</f>
        <v>4137677</v>
      </c>
      <c r="D193" s="84">
        <f t="shared" si="92"/>
        <v>297061</v>
      </c>
      <c r="E193" s="84">
        <f t="shared" si="92"/>
        <v>610639</v>
      </c>
      <c r="F193" s="84">
        <f t="shared" si="92"/>
        <v>919085</v>
      </c>
      <c r="G193" s="84">
        <f t="shared" si="92"/>
        <v>1218959</v>
      </c>
      <c r="H193" s="84">
        <f t="shared" si="92"/>
        <v>1556028</v>
      </c>
      <c r="I193" s="84">
        <f t="shared" si="92"/>
        <v>2214743</v>
      </c>
      <c r="J193" s="84">
        <f t="shared" si="92"/>
        <v>2540451</v>
      </c>
      <c r="K193" s="84">
        <f t="shared" si="92"/>
        <v>2855765</v>
      </c>
      <c r="L193" s="84">
        <f t="shared" si="92"/>
        <v>3177571</v>
      </c>
      <c r="M193" s="84">
        <f t="shared" si="92"/>
        <v>3499165</v>
      </c>
      <c r="N193" s="84">
        <f t="shared" si="92"/>
        <v>3804855</v>
      </c>
      <c r="O193" s="84">
        <f t="shared" si="92"/>
        <v>4137677</v>
      </c>
      <c r="P193" s="84">
        <f t="shared" si="92"/>
        <v>4137677</v>
      </c>
    </row>
    <row r="194" spans="1:16" ht="13.5" thickBot="1" x14ac:dyDescent="0.25">
      <c r="B194" s="40"/>
      <c r="C194" s="80"/>
    </row>
    <row r="195" spans="1:16" ht="15" x14ac:dyDescent="0.25">
      <c r="A195" s="134" t="str">
        <f>+'INPUT FORM - Budget-Expenditure'!A36</f>
        <v>Watervoorsiening</v>
      </c>
      <c r="B195" s="42" t="s">
        <v>278</v>
      </c>
      <c r="C195" s="81">
        <f>+P195</f>
        <v>0</v>
      </c>
      <c r="D195" s="82">
        <f>+'Input Form - Budgets Income'!C36</f>
        <v>0</v>
      </c>
      <c r="E195" s="82">
        <f>+'Input Form - Budgets Income'!D36</f>
        <v>0</v>
      </c>
      <c r="F195" s="82">
        <f>+'Input Form - Budgets Income'!E36</f>
        <v>0</v>
      </c>
      <c r="G195" s="82">
        <f>+'Input Form - Budgets Income'!F36</f>
        <v>0</v>
      </c>
      <c r="H195" s="82">
        <f>+'Input Form - Budgets Income'!G36</f>
        <v>0</v>
      </c>
      <c r="I195" s="82">
        <f>+'Input Form - Budgets Income'!H36</f>
        <v>0</v>
      </c>
      <c r="J195" s="82">
        <f>+'Input Form - Budgets Income'!I36</f>
        <v>0</v>
      </c>
      <c r="K195" s="82">
        <f>+'Input Form - Budgets Income'!J36</f>
        <v>0</v>
      </c>
      <c r="L195" s="82">
        <f>+'Input Form - Budgets Income'!K36</f>
        <v>0</v>
      </c>
      <c r="M195" s="82">
        <f>+'Input Form - Budgets Income'!L36</f>
        <v>0</v>
      </c>
      <c r="N195" s="82">
        <f>+'Input Form - Budgets Income'!M36</f>
        <v>0</v>
      </c>
      <c r="O195" s="82">
        <f>+'Input Form - Budgets Income'!N36</f>
        <v>0</v>
      </c>
      <c r="P195" s="83">
        <f>SUM(D195:O195)</f>
        <v>0</v>
      </c>
    </row>
    <row r="196" spans="1:16" ht="15" x14ac:dyDescent="0.25">
      <c r="A196" s="44"/>
      <c r="B196" s="42" t="s">
        <v>279</v>
      </c>
      <c r="C196" s="81">
        <f>+P196</f>
        <v>0</v>
      </c>
      <c r="D196" s="82">
        <f>+D195</f>
        <v>0</v>
      </c>
      <c r="E196" s="82">
        <f t="shared" ref="E196:O196" si="93">+E195+D196</f>
        <v>0</v>
      </c>
      <c r="F196" s="82">
        <f t="shared" si="93"/>
        <v>0</v>
      </c>
      <c r="G196" s="82">
        <f t="shared" si="93"/>
        <v>0</v>
      </c>
      <c r="H196" s="82">
        <f t="shared" si="93"/>
        <v>0</v>
      </c>
      <c r="I196" s="82">
        <f t="shared" si="93"/>
        <v>0</v>
      </c>
      <c r="J196" s="82">
        <f t="shared" si="93"/>
        <v>0</v>
      </c>
      <c r="K196" s="82">
        <f t="shared" si="93"/>
        <v>0</v>
      </c>
      <c r="L196" s="82">
        <f t="shared" si="93"/>
        <v>0</v>
      </c>
      <c r="M196" s="82">
        <f t="shared" si="93"/>
        <v>0</v>
      </c>
      <c r="N196" s="82">
        <f t="shared" si="93"/>
        <v>0</v>
      </c>
      <c r="O196" s="82">
        <f t="shared" si="93"/>
        <v>0</v>
      </c>
      <c r="P196" s="83">
        <f>+O196</f>
        <v>0</v>
      </c>
    </row>
    <row r="197" spans="1:16" ht="15" x14ac:dyDescent="0.25">
      <c r="A197" s="44"/>
      <c r="B197" s="42" t="s">
        <v>280</v>
      </c>
      <c r="C197" s="81">
        <f>+P197</f>
        <v>0</v>
      </c>
      <c r="D197" s="82">
        <f>+'Input Form - Actual Income'!C36</f>
        <v>0</v>
      </c>
      <c r="E197" s="82">
        <f>+'Input Form - Actual Income'!D36</f>
        <v>0</v>
      </c>
      <c r="F197" s="82">
        <f>+'Input Form - Actual Income'!E36</f>
        <v>0</v>
      </c>
      <c r="G197" s="82">
        <f>+'Input Form - Actual Income'!F36</f>
        <v>0</v>
      </c>
      <c r="H197" s="82">
        <f>+'Input Form - Actual Income'!G36</f>
        <v>0</v>
      </c>
      <c r="I197" s="82">
        <f>+'Input Form - Actual Income'!H36</f>
        <v>0</v>
      </c>
      <c r="J197" s="82">
        <f>+'Input Form - Actual Income'!I36</f>
        <v>0</v>
      </c>
      <c r="K197" s="82">
        <f>+'Input Form - Actual Income'!J36</f>
        <v>0</v>
      </c>
      <c r="L197" s="82">
        <f>+'Input Form - Actual Income'!K36</f>
        <v>0</v>
      </c>
      <c r="M197" s="82">
        <f>+'Input Form - Actual Income'!L36</f>
        <v>0</v>
      </c>
      <c r="N197" s="82">
        <f>+'Input Form - Actual Income'!M36</f>
        <v>0</v>
      </c>
      <c r="O197" s="82">
        <f>+'Input Form - Actual Income'!N36</f>
        <v>0</v>
      </c>
      <c r="P197" s="83">
        <f>SUM(D197:O197)</f>
        <v>0</v>
      </c>
    </row>
    <row r="198" spans="1:16" ht="15" x14ac:dyDescent="0.25">
      <c r="A198" s="44"/>
      <c r="B198" s="42" t="s">
        <v>281</v>
      </c>
      <c r="C198" s="81">
        <f>+P198</f>
        <v>0</v>
      </c>
      <c r="D198" s="82">
        <f>+D197</f>
        <v>0</v>
      </c>
      <c r="E198" s="82">
        <f t="shared" ref="E198:O198" si="94">+E197+D198</f>
        <v>0</v>
      </c>
      <c r="F198" s="82">
        <f t="shared" si="94"/>
        <v>0</v>
      </c>
      <c r="G198" s="82">
        <f t="shared" si="94"/>
        <v>0</v>
      </c>
      <c r="H198" s="82">
        <f t="shared" si="94"/>
        <v>0</v>
      </c>
      <c r="I198" s="82">
        <f t="shared" si="94"/>
        <v>0</v>
      </c>
      <c r="J198" s="82">
        <f t="shared" si="94"/>
        <v>0</v>
      </c>
      <c r="K198" s="82">
        <f t="shared" si="94"/>
        <v>0</v>
      </c>
      <c r="L198" s="82">
        <f t="shared" si="94"/>
        <v>0</v>
      </c>
      <c r="M198" s="82">
        <f t="shared" si="94"/>
        <v>0</v>
      </c>
      <c r="N198" s="82">
        <f t="shared" si="94"/>
        <v>0</v>
      </c>
      <c r="O198" s="82">
        <f t="shared" si="94"/>
        <v>0</v>
      </c>
      <c r="P198" s="83">
        <f>+O198</f>
        <v>0</v>
      </c>
    </row>
    <row r="199" spans="1:16" ht="13.5" thickBot="1" x14ac:dyDescent="0.25">
      <c r="A199" s="45"/>
      <c r="B199" s="42" t="s">
        <v>282</v>
      </c>
      <c r="C199" s="84">
        <f t="shared" ref="C199:P199" si="95">+C196-C198</f>
        <v>0</v>
      </c>
      <c r="D199" s="84">
        <f t="shared" si="95"/>
        <v>0</v>
      </c>
      <c r="E199" s="84">
        <f t="shared" si="95"/>
        <v>0</v>
      </c>
      <c r="F199" s="84">
        <f t="shared" si="95"/>
        <v>0</v>
      </c>
      <c r="G199" s="84">
        <f t="shared" si="95"/>
        <v>0</v>
      </c>
      <c r="H199" s="84">
        <f t="shared" si="95"/>
        <v>0</v>
      </c>
      <c r="I199" s="84">
        <f t="shared" si="95"/>
        <v>0</v>
      </c>
      <c r="J199" s="84">
        <f t="shared" si="95"/>
        <v>0</v>
      </c>
      <c r="K199" s="84">
        <f t="shared" si="95"/>
        <v>0</v>
      </c>
      <c r="L199" s="84">
        <f t="shared" si="95"/>
        <v>0</v>
      </c>
      <c r="M199" s="84">
        <f t="shared" si="95"/>
        <v>0</v>
      </c>
      <c r="N199" s="84">
        <f t="shared" si="95"/>
        <v>0</v>
      </c>
      <c r="O199" s="84">
        <f t="shared" si="95"/>
        <v>0</v>
      </c>
      <c r="P199" s="84">
        <f t="shared" si="95"/>
        <v>0</v>
      </c>
    </row>
    <row r="200" spans="1:16" ht="13.5" thickBot="1" x14ac:dyDescent="0.25">
      <c r="A200" s="40"/>
      <c r="B200" s="40"/>
      <c r="C200" s="80"/>
    </row>
    <row r="201" spans="1:16" ht="15" x14ac:dyDescent="0.25">
      <c r="A201" s="134">
        <f>+'INPUT FORM - Budget-Expenditure'!A37</f>
        <v>0</v>
      </c>
      <c r="B201" s="42" t="s">
        <v>278</v>
      </c>
      <c r="C201" s="81">
        <f>+P201</f>
        <v>0</v>
      </c>
      <c r="D201" s="82">
        <f>+'Input Form - Budgets Income'!C37</f>
        <v>0</v>
      </c>
      <c r="E201" s="82">
        <f>+'Input Form - Budgets Income'!D37</f>
        <v>0</v>
      </c>
      <c r="F201" s="82">
        <f>+'Input Form - Budgets Income'!E37</f>
        <v>0</v>
      </c>
      <c r="G201" s="82">
        <f>+'Input Form - Budgets Income'!F37</f>
        <v>0</v>
      </c>
      <c r="H201" s="82">
        <f>+'Input Form - Budgets Income'!G37</f>
        <v>0</v>
      </c>
      <c r="I201" s="82">
        <f>+'Input Form - Budgets Income'!H37</f>
        <v>0</v>
      </c>
      <c r="J201" s="82">
        <f>+'Input Form - Budgets Income'!I37</f>
        <v>0</v>
      </c>
      <c r="K201" s="82">
        <f>+'Input Form - Budgets Income'!J37</f>
        <v>0</v>
      </c>
      <c r="L201" s="82">
        <f>+'Input Form - Budgets Income'!K37</f>
        <v>0</v>
      </c>
      <c r="M201" s="82">
        <f>+'Input Form - Budgets Income'!L37</f>
        <v>0</v>
      </c>
      <c r="N201" s="82">
        <f>+'Input Form - Budgets Income'!M37</f>
        <v>0</v>
      </c>
      <c r="O201" s="82">
        <f>+'Input Form - Budgets Income'!N37</f>
        <v>0</v>
      </c>
      <c r="P201" s="83">
        <f>SUM(D201:O201)</f>
        <v>0</v>
      </c>
    </row>
    <row r="202" spans="1:16" ht="15" x14ac:dyDescent="0.25">
      <c r="A202" s="44"/>
      <c r="B202" s="42" t="s">
        <v>279</v>
      </c>
      <c r="C202" s="81">
        <f>+P202</f>
        <v>0</v>
      </c>
      <c r="D202" s="82">
        <f>+D201</f>
        <v>0</v>
      </c>
      <c r="E202" s="82">
        <f t="shared" ref="E202:O202" si="96">+E201+D202</f>
        <v>0</v>
      </c>
      <c r="F202" s="82">
        <f t="shared" si="96"/>
        <v>0</v>
      </c>
      <c r="G202" s="82">
        <f t="shared" si="96"/>
        <v>0</v>
      </c>
      <c r="H202" s="82">
        <f t="shared" si="96"/>
        <v>0</v>
      </c>
      <c r="I202" s="82">
        <f t="shared" si="96"/>
        <v>0</v>
      </c>
      <c r="J202" s="82">
        <f t="shared" si="96"/>
        <v>0</v>
      </c>
      <c r="K202" s="82">
        <f t="shared" si="96"/>
        <v>0</v>
      </c>
      <c r="L202" s="82">
        <f t="shared" si="96"/>
        <v>0</v>
      </c>
      <c r="M202" s="82">
        <f t="shared" si="96"/>
        <v>0</v>
      </c>
      <c r="N202" s="82">
        <f t="shared" si="96"/>
        <v>0</v>
      </c>
      <c r="O202" s="82">
        <f t="shared" si="96"/>
        <v>0</v>
      </c>
      <c r="P202" s="83">
        <f>+O202</f>
        <v>0</v>
      </c>
    </row>
    <row r="203" spans="1:16" ht="15" x14ac:dyDescent="0.25">
      <c r="A203" s="44"/>
      <c r="B203" s="42" t="s">
        <v>280</v>
      </c>
      <c r="C203" s="81">
        <f>+P203</f>
        <v>0</v>
      </c>
      <c r="D203" s="82">
        <f>+'Input Form - Actual Income'!C37</f>
        <v>0</v>
      </c>
      <c r="E203" s="82">
        <f>+'Input Form - Actual Income'!D37</f>
        <v>0</v>
      </c>
      <c r="F203" s="82">
        <f>+'Input Form - Actual Income'!E37</f>
        <v>0</v>
      </c>
      <c r="G203" s="82">
        <f>+'Input Form - Actual Income'!F37</f>
        <v>0</v>
      </c>
      <c r="H203" s="82">
        <f>+'Input Form - Actual Income'!G37</f>
        <v>0</v>
      </c>
      <c r="I203" s="82">
        <f>+'Input Form - Actual Income'!H37</f>
        <v>0</v>
      </c>
      <c r="J203" s="82">
        <f>+'Input Form - Actual Income'!I37</f>
        <v>0</v>
      </c>
      <c r="K203" s="82">
        <f>+'Input Form - Actual Income'!J37</f>
        <v>0</v>
      </c>
      <c r="L203" s="82">
        <f>+'Input Form - Actual Income'!K37</f>
        <v>0</v>
      </c>
      <c r="M203" s="82">
        <f>+'Input Form - Actual Income'!L37</f>
        <v>0</v>
      </c>
      <c r="N203" s="82">
        <f>+'Input Form - Actual Income'!M37</f>
        <v>0</v>
      </c>
      <c r="O203" s="82">
        <f>+'Input Form - Actual Income'!N37</f>
        <v>0</v>
      </c>
      <c r="P203" s="83">
        <f>SUM(D203:O203)</f>
        <v>0</v>
      </c>
    </row>
    <row r="204" spans="1:16" ht="15" x14ac:dyDescent="0.25">
      <c r="A204" s="44"/>
      <c r="B204" s="42" t="s">
        <v>281</v>
      </c>
      <c r="C204" s="81">
        <f>+P204</f>
        <v>0</v>
      </c>
      <c r="D204" s="82">
        <f>+D203</f>
        <v>0</v>
      </c>
      <c r="E204" s="82">
        <f t="shared" ref="E204:O204" si="97">+E203+D204</f>
        <v>0</v>
      </c>
      <c r="F204" s="82">
        <f t="shared" si="97"/>
        <v>0</v>
      </c>
      <c r="G204" s="82">
        <f t="shared" si="97"/>
        <v>0</v>
      </c>
      <c r="H204" s="82">
        <f t="shared" si="97"/>
        <v>0</v>
      </c>
      <c r="I204" s="82">
        <f t="shared" si="97"/>
        <v>0</v>
      </c>
      <c r="J204" s="82">
        <f t="shared" si="97"/>
        <v>0</v>
      </c>
      <c r="K204" s="82">
        <f t="shared" si="97"/>
        <v>0</v>
      </c>
      <c r="L204" s="82">
        <f t="shared" si="97"/>
        <v>0</v>
      </c>
      <c r="M204" s="82">
        <f t="shared" si="97"/>
        <v>0</v>
      </c>
      <c r="N204" s="82">
        <f t="shared" si="97"/>
        <v>0</v>
      </c>
      <c r="O204" s="82">
        <f t="shared" si="97"/>
        <v>0</v>
      </c>
      <c r="P204" s="83">
        <f>+O204</f>
        <v>0</v>
      </c>
    </row>
    <row r="205" spans="1:16" ht="13.5" thickBot="1" x14ac:dyDescent="0.25">
      <c r="A205" s="45"/>
      <c r="B205" s="42" t="s">
        <v>282</v>
      </c>
      <c r="C205" s="84">
        <f t="shared" ref="C205:P205" si="98">+C202-C204</f>
        <v>0</v>
      </c>
      <c r="D205" s="84">
        <f t="shared" si="98"/>
        <v>0</v>
      </c>
      <c r="E205" s="84">
        <f t="shared" si="98"/>
        <v>0</v>
      </c>
      <c r="F205" s="84">
        <f t="shared" si="98"/>
        <v>0</v>
      </c>
      <c r="G205" s="84">
        <f t="shared" si="98"/>
        <v>0</v>
      </c>
      <c r="H205" s="84">
        <f t="shared" si="98"/>
        <v>0</v>
      </c>
      <c r="I205" s="84">
        <f t="shared" si="98"/>
        <v>0</v>
      </c>
      <c r="J205" s="84">
        <f t="shared" si="98"/>
        <v>0</v>
      </c>
      <c r="K205" s="84">
        <f t="shared" si="98"/>
        <v>0</v>
      </c>
      <c r="L205" s="84">
        <f t="shared" si="98"/>
        <v>0</v>
      </c>
      <c r="M205" s="84">
        <f t="shared" si="98"/>
        <v>0</v>
      </c>
      <c r="N205" s="84">
        <f t="shared" si="98"/>
        <v>0</v>
      </c>
      <c r="O205" s="84">
        <f t="shared" si="98"/>
        <v>0</v>
      </c>
      <c r="P205" s="84">
        <f t="shared" si="98"/>
        <v>0</v>
      </c>
    </row>
    <row r="206" spans="1:16" ht="13.5" thickBot="1" x14ac:dyDescent="0.25"/>
    <row r="207" spans="1:16" ht="15" x14ac:dyDescent="0.25">
      <c r="A207" s="51" t="s">
        <v>283</v>
      </c>
      <c r="B207" s="52" t="s">
        <v>278</v>
      </c>
      <c r="C207" s="85">
        <f>+P207</f>
        <v>51979000.730000004</v>
      </c>
      <c r="D207" s="86">
        <f>+'Input Form - Budgets Income'!C38</f>
        <v>9043676</v>
      </c>
      <c r="E207" s="86">
        <f>+'Input Form - Budgets Income'!D38</f>
        <v>1788287</v>
      </c>
      <c r="F207" s="86">
        <f>+'Input Form - Budgets Income'!E38</f>
        <v>1639876</v>
      </c>
      <c r="G207" s="86">
        <f>+'Input Form - Budgets Income'!F38</f>
        <v>2666322</v>
      </c>
      <c r="H207" s="86">
        <f>+'Input Form - Budgets Income'!G38</f>
        <v>1715367</v>
      </c>
      <c r="I207" s="86">
        <f>+'Input Form - Budgets Income'!H38</f>
        <v>4432125</v>
      </c>
      <c r="J207" s="86">
        <f>+'Input Form - Budgets Income'!I38</f>
        <v>1814161</v>
      </c>
      <c r="K207" s="86">
        <f>+'Input Form - Budgets Income'!J38</f>
        <v>1500384</v>
      </c>
      <c r="L207" s="86">
        <f>+'Input Form - Budgets Income'!K38</f>
        <v>7672020.7300000004</v>
      </c>
      <c r="M207" s="86">
        <f>+'Input Form - Budgets Income'!L38</f>
        <v>1586658</v>
      </c>
      <c r="N207" s="86">
        <f>+'Input Form - Budgets Income'!M38</f>
        <v>1573244</v>
      </c>
      <c r="O207" s="86">
        <f>+'Input Form - Budgets Income'!N38</f>
        <v>16546880</v>
      </c>
      <c r="P207" s="87">
        <f>SUM(D207:O207)</f>
        <v>51979000.730000004</v>
      </c>
    </row>
    <row r="208" spans="1:16" ht="15" x14ac:dyDescent="0.25">
      <c r="A208" s="53"/>
      <c r="B208" s="52" t="s">
        <v>279</v>
      </c>
      <c r="C208" s="85">
        <f>+P208</f>
        <v>51979000.730000004</v>
      </c>
      <c r="D208" s="86">
        <f>+D207</f>
        <v>9043676</v>
      </c>
      <c r="E208" s="86">
        <f>+E207+D208</f>
        <v>10831963</v>
      </c>
      <c r="F208" s="86">
        <f t="shared" ref="F208:O208" si="99">+F207+E208</f>
        <v>12471839</v>
      </c>
      <c r="G208" s="86">
        <f t="shared" si="99"/>
        <v>15138161</v>
      </c>
      <c r="H208" s="86">
        <f t="shared" si="99"/>
        <v>16853528</v>
      </c>
      <c r="I208" s="86">
        <f t="shared" si="99"/>
        <v>21285653</v>
      </c>
      <c r="J208" s="86">
        <f t="shared" si="99"/>
        <v>23099814</v>
      </c>
      <c r="K208" s="86">
        <f t="shared" si="99"/>
        <v>24600198</v>
      </c>
      <c r="L208" s="86">
        <f t="shared" si="99"/>
        <v>32272218.73</v>
      </c>
      <c r="M208" s="86">
        <f t="shared" si="99"/>
        <v>33858876.730000004</v>
      </c>
      <c r="N208" s="86">
        <f t="shared" si="99"/>
        <v>35432120.730000004</v>
      </c>
      <c r="O208" s="86">
        <f t="shared" si="99"/>
        <v>51979000.730000004</v>
      </c>
      <c r="P208" s="87">
        <f>+O208</f>
        <v>51979000.730000004</v>
      </c>
    </row>
    <row r="209" spans="1:16" ht="15" x14ac:dyDescent="0.25">
      <c r="A209" s="53"/>
      <c r="B209" s="52" t="s">
        <v>280</v>
      </c>
      <c r="C209" s="85">
        <f>+P209</f>
        <v>0</v>
      </c>
      <c r="D209" s="86">
        <f>+'Input Form - Actual Income'!C38</f>
        <v>0</v>
      </c>
      <c r="E209" s="86">
        <f>+'Input Form - Actual Income'!D38</f>
        <v>0</v>
      </c>
      <c r="F209" s="86">
        <f>+'Input Form - Actual Income'!E38</f>
        <v>0</v>
      </c>
      <c r="G209" s="86">
        <f>+'Input Form - Actual Income'!F38</f>
        <v>0</v>
      </c>
      <c r="H209" s="86">
        <f>+'Input Form - Actual Income'!G38</f>
        <v>0</v>
      </c>
      <c r="I209" s="86">
        <f>+'Input Form - Actual Income'!H38</f>
        <v>0</v>
      </c>
      <c r="J209" s="86">
        <f>+'Input Form - Actual Income'!I38</f>
        <v>0</v>
      </c>
      <c r="K209" s="86">
        <f>+'Input Form - Actual Income'!J38</f>
        <v>0</v>
      </c>
      <c r="L209" s="86">
        <f>+'Input Form - Actual Income'!K38</f>
        <v>0</v>
      </c>
      <c r="M209" s="86">
        <f>+'Input Form - Actual Income'!L38</f>
        <v>0</v>
      </c>
      <c r="N209" s="86">
        <f>+'Input Form - Actual Income'!M38</f>
        <v>0</v>
      </c>
      <c r="O209" s="86">
        <f>+'Input Form - Actual Income'!N38</f>
        <v>0</v>
      </c>
      <c r="P209" s="87">
        <f>SUM(D209:O209)</f>
        <v>0</v>
      </c>
    </row>
    <row r="210" spans="1:16" ht="15" x14ac:dyDescent="0.25">
      <c r="A210" s="53"/>
      <c r="B210" s="52" t="s">
        <v>281</v>
      </c>
      <c r="C210" s="85">
        <f>+P210</f>
        <v>0</v>
      </c>
      <c r="D210" s="86">
        <f>+D209</f>
        <v>0</v>
      </c>
      <c r="E210" s="86">
        <f>+E209+D210</f>
        <v>0</v>
      </c>
      <c r="F210" s="86">
        <f t="shared" ref="F210:O210" si="100">+F209+E210</f>
        <v>0</v>
      </c>
      <c r="G210" s="86">
        <f t="shared" si="100"/>
        <v>0</v>
      </c>
      <c r="H210" s="86">
        <f t="shared" si="100"/>
        <v>0</v>
      </c>
      <c r="I210" s="86">
        <f t="shared" si="100"/>
        <v>0</v>
      </c>
      <c r="J210" s="86">
        <f t="shared" si="100"/>
        <v>0</v>
      </c>
      <c r="K210" s="86">
        <f t="shared" si="100"/>
        <v>0</v>
      </c>
      <c r="L210" s="86">
        <f t="shared" si="100"/>
        <v>0</v>
      </c>
      <c r="M210" s="86">
        <f t="shared" si="100"/>
        <v>0</v>
      </c>
      <c r="N210" s="86">
        <f t="shared" si="100"/>
        <v>0</v>
      </c>
      <c r="O210" s="86">
        <f t="shared" si="100"/>
        <v>0</v>
      </c>
      <c r="P210" s="87">
        <f>+O210</f>
        <v>0</v>
      </c>
    </row>
    <row r="211" spans="1:16" ht="13.5" thickBot="1" x14ac:dyDescent="0.25">
      <c r="A211" s="54"/>
      <c r="B211" s="52" t="s">
        <v>282</v>
      </c>
      <c r="C211" s="84">
        <f t="shared" ref="C211:P211" si="101">+C208-C210</f>
        <v>51979000.730000004</v>
      </c>
      <c r="D211" s="84">
        <f t="shared" si="101"/>
        <v>9043676</v>
      </c>
      <c r="E211" s="84">
        <f t="shared" si="101"/>
        <v>10831963</v>
      </c>
      <c r="F211" s="84">
        <f t="shared" si="101"/>
        <v>12471839</v>
      </c>
      <c r="G211" s="84">
        <f t="shared" si="101"/>
        <v>15138161</v>
      </c>
      <c r="H211" s="84">
        <f t="shared" si="101"/>
        <v>16853528</v>
      </c>
      <c r="I211" s="84">
        <f t="shared" si="101"/>
        <v>21285653</v>
      </c>
      <c r="J211" s="84">
        <f t="shared" si="101"/>
        <v>23099814</v>
      </c>
      <c r="K211" s="84">
        <f t="shared" si="101"/>
        <v>24600198</v>
      </c>
      <c r="L211" s="84">
        <f t="shared" si="101"/>
        <v>32272218.73</v>
      </c>
      <c r="M211" s="84">
        <f t="shared" si="101"/>
        <v>33858876.730000004</v>
      </c>
      <c r="N211" s="84">
        <f t="shared" si="101"/>
        <v>35432120.730000004</v>
      </c>
      <c r="O211" s="84">
        <f t="shared" si="101"/>
        <v>51979000.730000004</v>
      </c>
      <c r="P211" s="84">
        <f t="shared" si="101"/>
        <v>51979000.730000004</v>
      </c>
    </row>
    <row r="216" spans="1:16" x14ac:dyDescent="0.2">
      <c r="D216" s="80"/>
    </row>
  </sheetData>
  <phoneticPr fontId="0" type="noConversion"/>
  <conditionalFormatting sqref="C211:P211 C205:P205 C9:P9 C15:P15 C21:P21 C27:P27 C33:P33 C39:P39 C45:P45 C51:P51 C57:P57 C63:P63 C69:P69 C82:P82 C100:P100 C88:P88 C119:P119 C125:P125 C150:P150 C163:P163 C169:P169 C181:P181 C187:P187 C193:P193 C199:P199 C76:P76 C94:P94 C131:P131 C112:P113 C157:P157 C175:P175 C106:P107 C137:P138 C143:P144">
    <cfRule type="cellIs" dxfId="3" priority="1" stopIfTrue="1" operator="lessThanOrEqual">
      <formula>0</formula>
    </cfRule>
    <cfRule type="cellIs" dxfId="2" priority="2" stopIfTrue="1" operator="greaterThan">
      <formula>0</formula>
    </cfRule>
  </conditionalFormatting>
  <pageMargins left="0.75" right="0.75" top="1" bottom="1" header="0.5" footer="0.5"/>
  <pageSetup paperSize="9" scale="45" fitToHeight="20" orientation="landscape" horizontalDpi="4294967293" r:id="rId1"/>
  <headerFooter alignWithMargins="0"/>
  <rowBreaks count="1" manualBreakCount="1">
    <brk id="70"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213"/>
  <sheetViews>
    <sheetView view="pageBreakPreview" workbookViewId="0">
      <selection activeCell="A133" sqref="A133"/>
    </sheetView>
  </sheetViews>
  <sheetFormatPr defaultRowHeight="12.75" x14ac:dyDescent="0.2"/>
  <cols>
    <col min="1" max="1" width="36.28515625" customWidth="1"/>
    <col min="2" max="2" width="56.5703125" bestFit="1" customWidth="1"/>
    <col min="3" max="16" width="14.42578125" bestFit="1" customWidth="1"/>
  </cols>
  <sheetData>
    <row r="1" spans="1:16" ht="21" thickBot="1" x14ac:dyDescent="0.35">
      <c r="A1" s="47" t="s">
        <v>287</v>
      </c>
      <c r="B1" s="48"/>
      <c r="C1" s="73"/>
      <c r="D1" s="74"/>
      <c r="E1" s="74"/>
      <c r="F1" s="74"/>
      <c r="G1" s="74"/>
      <c r="H1" s="74"/>
      <c r="I1" s="74"/>
      <c r="J1" s="75"/>
      <c r="K1" s="74"/>
      <c r="L1" s="74"/>
      <c r="M1" s="74"/>
      <c r="N1" s="74"/>
      <c r="O1" s="74"/>
      <c r="P1" s="75"/>
    </row>
    <row r="2" spans="1:16" ht="18.75" thickBot="1" x14ac:dyDescent="0.3">
      <c r="A2" s="49" t="s">
        <v>286</v>
      </c>
      <c r="B2" s="50"/>
      <c r="C2" s="76"/>
      <c r="D2" s="77"/>
      <c r="E2" s="77"/>
      <c r="F2" s="77"/>
      <c r="G2" s="77"/>
      <c r="H2" s="77"/>
      <c r="I2" s="77"/>
      <c r="J2" s="77"/>
      <c r="K2" s="77"/>
      <c r="L2" s="77"/>
      <c r="M2" s="77"/>
      <c r="N2" s="77"/>
      <c r="O2" s="77"/>
      <c r="P2" s="77"/>
    </row>
    <row r="3" spans="1:16" ht="21" thickBot="1" x14ac:dyDescent="0.35">
      <c r="A3" s="38" t="s">
        <v>253</v>
      </c>
      <c r="B3" s="39" t="s">
        <v>182</v>
      </c>
      <c r="C3" s="78" t="s">
        <v>265</v>
      </c>
      <c r="D3" s="78" t="s">
        <v>220</v>
      </c>
      <c r="E3" s="78" t="s">
        <v>254</v>
      </c>
      <c r="F3" s="78" t="s">
        <v>255</v>
      </c>
      <c r="G3" s="78" t="s">
        <v>256</v>
      </c>
      <c r="H3" s="78" t="s">
        <v>257</v>
      </c>
      <c r="I3" s="78" t="s">
        <v>258</v>
      </c>
      <c r="J3" s="78" t="s">
        <v>259</v>
      </c>
      <c r="K3" s="78" t="s">
        <v>260</v>
      </c>
      <c r="L3" s="78" t="s">
        <v>261</v>
      </c>
      <c r="M3" s="78" t="s">
        <v>262</v>
      </c>
      <c r="N3" s="78" t="s">
        <v>221</v>
      </c>
      <c r="O3" s="78" t="s">
        <v>227</v>
      </c>
      <c r="P3" s="79" t="s">
        <v>207</v>
      </c>
    </row>
    <row r="4" spans="1:16" ht="13.5" thickBot="1" x14ac:dyDescent="0.25">
      <c r="B4" s="40"/>
      <c r="C4" s="80"/>
      <c r="D4" s="62"/>
      <c r="E4" s="62"/>
      <c r="F4" s="62"/>
      <c r="G4" s="62"/>
      <c r="H4" s="62"/>
      <c r="I4" s="62"/>
      <c r="J4" s="62"/>
      <c r="K4" s="62"/>
      <c r="L4" s="62"/>
      <c r="M4" s="62"/>
      <c r="N4" s="62"/>
      <c r="O4" s="62"/>
      <c r="P4" s="62"/>
    </row>
    <row r="5" spans="1:16" ht="15" x14ac:dyDescent="0.25">
      <c r="A5" s="43" t="str">
        <f>+'INPUT FORM - Actual Expenditure'!A5</f>
        <v>Begraafplaas</v>
      </c>
      <c r="B5" s="42" t="s">
        <v>291</v>
      </c>
      <c r="C5" s="81">
        <f>+P5</f>
        <v>800000</v>
      </c>
      <c r="D5" s="82">
        <f>+'Input Form Budgets Capital'!C5</f>
        <v>800000</v>
      </c>
      <c r="E5" s="82">
        <f>+'Input Form Budgets Capital'!D5</f>
        <v>0</v>
      </c>
      <c r="F5" s="82">
        <f>+'Input Form Budgets Capital'!E5</f>
        <v>0</v>
      </c>
      <c r="G5" s="82">
        <f>+'Input Form Budgets Capital'!F5</f>
        <v>0</v>
      </c>
      <c r="H5" s="82">
        <f>+'Input Form Budgets Capital'!G5</f>
        <v>0</v>
      </c>
      <c r="I5" s="82">
        <f>+'Input Form Budgets Capital'!H5</f>
        <v>0</v>
      </c>
      <c r="J5" s="82">
        <f>+'Input Form Budgets Capital'!I5</f>
        <v>0</v>
      </c>
      <c r="K5" s="82">
        <f>+'Input Form Budgets Capital'!J5</f>
        <v>0</v>
      </c>
      <c r="L5" s="82">
        <f>+'Input Form Budgets Capital'!K5</f>
        <v>0</v>
      </c>
      <c r="M5" s="82">
        <f>+'Input Form Budgets Capital'!L5</f>
        <v>0</v>
      </c>
      <c r="N5" s="82">
        <f>+'Input Form Budgets Capital'!M5</f>
        <v>0</v>
      </c>
      <c r="O5" s="82">
        <f>+'Input Form Budgets Capital'!N5</f>
        <v>0</v>
      </c>
      <c r="P5" s="83">
        <f>SUM(D5:O5)</f>
        <v>800000</v>
      </c>
    </row>
    <row r="6" spans="1:16" ht="15" x14ac:dyDescent="0.25">
      <c r="A6" s="44"/>
      <c r="B6" s="42" t="s">
        <v>0</v>
      </c>
      <c r="C6" s="81">
        <f>+P6</f>
        <v>800000</v>
      </c>
      <c r="D6" s="82">
        <f>+D5</f>
        <v>800000</v>
      </c>
      <c r="E6" s="82">
        <f>+E5+D6</f>
        <v>800000</v>
      </c>
      <c r="F6" s="82">
        <f t="shared" ref="F6:O6" si="0">+F5+E6</f>
        <v>800000</v>
      </c>
      <c r="G6" s="82">
        <f t="shared" si="0"/>
        <v>800000</v>
      </c>
      <c r="H6" s="82">
        <f t="shared" si="0"/>
        <v>800000</v>
      </c>
      <c r="I6" s="82">
        <f t="shared" si="0"/>
        <v>800000</v>
      </c>
      <c r="J6" s="82">
        <f t="shared" si="0"/>
        <v>800000</v>
      </c>
      <c r="K6" s="82">
        <f t="shared" si="0"/>
        <v>800000</v>
      </c>
      <c r="L6" s="82">
        <f t="shared" si="0"/>
        <v>800000</v>
      </c>
      <c r="M6" s="82">
        <f t="shared" si="0"/>
        <v>800000</v>
      </c>
      <c r="N6" s="82">
        <f t="shared" si="0"/>
        <v>800000</v>
      </c>
      <c r="O6" s="82">
        <f t="shared" si="0"/>
        <v>800000</v>
      </c>
      <c r="P6" s="83">
        <f>+O6</f>
        <v>800000</v>
      </c>
    </row>
    <row r="7" spans="1:16" ht="15" x14ac:dyDescent="0.25">
      <c r="A7" s="44"/>
      <c r="B7" s="42" t="s">
        <v>1</v>
      </c>
      <c r="C7" s="81">
        <f>+P7</f>
        <v>0</v>
      </c>
      <c r="D7" s="82">
        <f>+'Input Form - Actual Capital'!C5</f>
        <v>0</v>
      </c>
      <c r="E7" s="82">
        <f>+'Input Form - Actual Capital'!D5</f>
        <v>0</v>
      </c>
      <c r="F7" s="82">
        <f>+'Input Form - Actual Capital'!E5</f>
        <v>0</v>
      </c>
      <c r="G7" s="82">
        <f>+'Input Form - Actual Capital'!F5</f>
        <v>0</v>
      </c>
      <c r="H7" s="82">
        <f>+'Input Form - Actual Capital'!G5</f>
        <v>0</v>
      </c>
      <c r="I7" s="82">
        <f>+'Input Form - Actual Capital'!H5</f>
        <v>0</v>
      </c>
      <c r="J7" s="82">
        <f>+'Input Form - Actual Capital'!I5</f>
        <v>0</v>
      </c>
      <c r="K7" s="82">
        <f>+'Input Form - Actual Capital'!J5</f>
        <v>0</v>
      </c>
      <c r="L7" s="82">
        <f>+'Input Form - Actual Capital'!K5</f>
        <v>0</v>
      </c>
      <c r="M7" s="82">
        <f>+'Input Form - Actual Capital'!L5</f>
        <v>0</v>
      </c>
      <c r="N7" s="82">
        <f>+'Input Form - Actual Capital'!M5</f>
        <v>0</v>
      </c>
      <c r="O7" s="82">
        <f>+'Input Form - Actual Capital'!N5</f>
        <v>0</v>
      </c>
      <c r="P7" s="83">
        <f>SUM(D7:O7)</f>
        <v>0</v>
      </c>
    </row>
    <row r="8" spans="1:16" ht="15" x14ac:dyDescent="0.25">
      <c r="A8" s="44"/>
      <c r="B8" s="42" t="s">
        <v>2</v>
      </c>
      <c r="C8" s="81">
        <f>+P8</f>
        <v>0</v>
      </c>
      <c r="D8" s="82">
        <f>+D7</f>
        <v>0</v>
      </c>
      <c r="E8" s="82">
        <f>+E7+D8</f>
        <v>0</v>
      </c>
      <c r="F8" s="82">
        <f t="shared" ref="F8:O8" si="1">+F7+E8</f>
        <v>0</v>
      </c>
      <c r="G8" s="82">
        <f t="shared" si="1"/>
        <v>0</v>
      </c>
      <c r="H8" s="82">
        <f t="shared" si="1"/>
        <v>0</v>
      </c>
      <c r="I8" s="82">
        <f t="shared" si="1"/>
        <v>0</v>
      </c>
      <c r="J8" s="82">
        <f t="shared" si="1"/>
        <v>0</v>
      </c>
      <c r="K8" s="82">
        <f t="shared" si="1"/>
        <v>0</v>
      </c>
      <c r="L8" s="82">
        <f t="shared" si="1"/>
        <v>0</v>
      </c>
      <c r="M8" s="82">
        <f t="shared" si="1"/>
        <v>0</v>
      </c>
      <c r="N8" s="82">
        <f t="shared" si="1"/>
        <v>0</v>
      </c>
      <c r="O8" s="82">
        <f t="shared" si="1"/>
        <v>0</v>
      </c>
      <c r="P8" s="83">
        <f>+O8</f>
        <v>0</v>
      </c>
    </row>
    <row r="9" spans="1:16" ht="13.5" thickBot="1" x14ac:dyDescent="0.25">
      <c r="A9" s="45"/>
      <c r="B9" s="42" t="s">
        <v>3</v>
      </c>
      <c r="C9" s="84">
        <f>+C6-C8</f>
        <v>800000</v>
      </c>
      <c r="D9" s="84">
        <f t="shared" ref="D9:P9" si="2">+D6-D8</f>
        <v>800000</v>
      </c>
      <c r="E9" s="84">
        <f t="shared" si="2"/>
        <v>800000</v>
      </c>
      <c r="F9" s="84">
        <f t="shared" si="2"/>
        <v>800000</v>
      </c>
      <c r="G9" s="84">
        <f t="shared" si="2"/>
        <v>800000</v>
      </c>
      <c r="H9" s="84">
        <f t="shared" si="2"/>
        <v>800000</v>
      </c>
      <c r="I9" s="84">
        <f t="shared" si="2"/>
        <v>800000</v>
      </c>
      <c r="J9" s="84">
        <f t="shared" si="2"/>
        <v>800000</v>
      </c>
      <c r="K9" s="84">
        <f t="shared" si="2"/>
        <v>800000</v>
      </c>
      <c r="L9" s="84">
        <f t="shared" si="2"/>
        <v>800000</v>
      </c>
      <c r="M9" s="84">
        <f t="shared" si="2"/>
        <v>800000</v>
      </c>
      <c r="N9" s="84">
        <f t="shared" si="2"/>
        <v>800000</v>
      </c>
      <c r="O9" s="84">
        <f t="shared" si="2"/>
        <v>800000</v>
      </c>
      <c r="P9" s="84">
        <f t="shared" si="2"/>
        <v>800000</v>
      </c>
    </row>
    <row r="10" spans="1:16" ht="13.5" thickBot="1" x14ac:dyDescent="0.25">
      <c r="A10" s="40"/>
      <c r="B10" s="40"/>
      <c r="C10" s="80"/>
      <c r="D10" s="62"/>
      <c r="E10" s="62"/>
      <c r="F10" s="62"/>
      <c r="G10" s="62"/>
      <c r="H10" s="62"/>
      <c r="I10" s="62"/>
      <c r="J10" s="62"/>
      <c r="K10" s="62"/>
      <c r="L10" s="62"/>
      <c r="M10" s="62"/>
      <c r="N10" s="62"/>
      <c r="O10" s="62"/>
      <c r="P10" s="62"/>
    </row>
    <row r="11" spans="1:16" ht="15" x14ac:dyDescent="0.25">
      <c r="A11" s="43" t="str">
        <f>+'INPUT FORM - Budget-Expenditure'!A6</f>
        <v>Behuising amptelik</v>
      </c>
      <c r="B11" s="42" t="s">
        <v>291</v>
      </c>
      <c r="C11" s="81">
        <f>+P11</f>
        <v>0</v>
      </c>
      <c r="D11" s="82">
        <f>+'Input Form Budgets Capital'!C6</f>
        <v>0</v>
      </c>
      <c r="E11" s="82">
        <f>+'Input Form Budgets Capital'!D6</f>
        <v>0</v>
      </c>
      <c r="F11" s="82">
        <f>+'Input Form Budgets Capital'!E6</f>
        <v>0</v>
      </c>
      <c r="G11" s="82">
        <f>+'Input Form Budgets Capital'!F6</f>
        <v>0</v>
      </c>
      <c r="H11" s="82">
        <f>+'Input Form Budgets Capital'!G6</f>
        <v>0</v>
      </c>
      <c r="I11" s="82">
        <f>+'Input Form Budgets Capital'!H6</f>
        <v>0</v>
      </c>
      <c r="J11" s="82">
        <f>+'Input Form Budgets Capital'!I6</f>
        <v>0</v>
      </c>
      <c r="K11" s="82">
        <f>+'Input Form Budgets Capital'!J6</f>
        <v>0</v>
      </c>
      <c r="L11" s="82">
        <f>+'Input Form Budgets Capital'!K6</f>
        <v>0</v>
      </c>
      <c r="M11" s="82">
        <f>+'Input Form Budgets Capital'!L6</f>
        <v>0</v>
      </c>
      <c r="N11" s="82">
        <f>+'Input Form Budgets Capital'!M6</f>
        <v>0</v>
      </c>
      <c r="O11" s="82">
        <f>+'Input Form Budgets Capital'!N6</f>
        <v>0</v>
      </c>
      <c r="P11" s="83">
        <f>SUM(D11:O11)</f>
        <v>0</v>
      </c>
    </row>
    <row r="12" spans="1:16" ht="15" x14ac:dyDescent="0.25">
      <c r="A12" s="44"/>
      <c r="B12" s="42" t="s">
        <v>0</v>
      </c>
      <c r="C12" s="81">
        <f>+P12</f>
        <v>0</v>
      </c>
      <c r="D12" s="82">
        <f>+D11</f>
        <v>0</v>
      </c>
      <c r="E12" s="82">
        <f>+E11+D12</f>
        <v>0</v>
      </c>
      <c r="F12" s="82">
        <f t="shared" ref="F12:O12" si="3">+F11+E12</f>
        <v>0</v>
      </c>
      <c r="G12" s="82">
        <f t="shared" si="3"/>
        <v>0</v>
      </c>
      <c r="H12" s="82">
        <f t="shared" si="3"/>
        <v>0</v>
      </c>
      <c r="I12" s="82">
        <f t="shared" si="3"/>
        <v>0</v>
      </c>
      <c r="J12" s="82">
        <f t="shared" si="3"/>
        <v>0</v>
      </c>
      <c r="K12" s="82">
        <f t="shared" si="3"/>
        <v>0</v>
      </c>
      <c r="L12" s="82">
        <f t="shared" si="3"/>
        <v>0</v>
      </c>
      <c r="M12" s="82">
        <f t="shared" si="3"/>
        <v>0</v>
      </c>
      <c r="N12" s="82">
        <f t="shared" si="3"/>
        <v>0</v>
      </c>
      <c r="O12" s="82">
        <f t="shared" si="3"/>
        <v>0</v>
      </c>
      <c r="P12" s="83">
        <f>+O12</f>
        <v>0</v>
      </c>
    </row>
    <row r="13" spans="1:16" ht="15" x14ac:dyDescent="0.25">
      <c r="A13" s="44"/>
      <c r="B13" s="42" t="s">
        <v>1</v>
      </c>
      <c r="C13" s="81">
        <f>+P13</f>
        <v>0</v>
      </c>
      <c r="D13" s="82">
        <f>+'Input Form - Actual Capital'!C6</f>
        <v>0</v>
      </c>
      <c r="E13" s="82">
        <f>+'Input Form - Actual Capital'!D6</f>
        <v>0</v>
      </c>
      <c r="F13" s="82">
        <f>+'Input Form - Actual Capital'!E6</f>
        <v>0</v>
      </c>
      <c r="G13" s="82">
        <f>+'Input Form - Actual Capital'!F6</f>
        <v>0</v>
      </c>
      <c r="H13" s="82">
        <f>+'Input Form - Actual Capital'!G6</f>
        <v>0</v>
      </c>
      <c r="I13" s="82">
        <f>+'Input Form - Actual Capital'!H6</f>
        <v>0</v>
      </c>
      <c r="J13" s="82">
        <f>+'Input Form - Actual Capital'!I6</f>
        <v>0</v>
      </c>
      <c r="K13" s="82">
        <f>+'Input Form - Actual Capital'!J6</f>
        <v>0</v>
      </c>
      <c r="L13" s="82">
        <f>+'Input Form - Actual Capital'!K6</f>
        <v>0</v>
      </c>
      <c r="M13" s="82">
        <f>+'Input Form - Actual Capital'!L6</f>
        <v>0</v>
      </c>
      <c r="N13" s="82">
        <f>+'Input Form - Actual Capital'!M6</f>
        <v>0</v>
      </c>
      <c r="O13" s="82">
        <f>+'Input Form - Actual Capital'!N6</f>
        <v>0</v>
      </c>
      <c r="P13" s="83">
        <f>SUM(D13:O13)</f>
        <v>0</v>
      </c>
    </row>
    <row r="14" spans="1:16" ht="15" x14ac:dyDescent="0.25">
      <c r="A14" s="44"/>
      <c r="B14" s="42" t="s">
        <v>2</v>
      </c>
      <c r="C14" s="81">
        <f>+P14</f>
        <v>0</v>
      </c>
      <c r="D14" s="82">
        <f>+D13</f>
        <v>0</v>
      </c>
      <c r="E14" s="82">
        <f>+E13+D14</f>
        <v>0</v>
      </c>
      <c r="F14" s="82">
        <f t="shared" ref="F14:O14" si="4">+F13+E14</f>
        <v>0</v>
      </c>
      <c r="G14" s="82">
        <f t="shared" si="4"/>
        <v>0</v>
      </c>
      <c r="H14" s="82">
        <f t="shared" si="4"/>
        <v>0</v>
      </c>
      <c r="I14" s="82">
        <f t="shared" si="4"/>
        <v>0</v>
      </c>
      <c r="J14" s="82">
        <f t="shared" si="4"/>
        <v>0</v>
      </c>
      <c r="K14" s="82">
        <f t="shared" si="4"/>
        <v>0</v>
      </c>
      <c r="L14" s="82">
        <f t="shared" si="4"/>
        <v>0</v>
      </c>
      <c r="M14" s="82">
        <f t="shared" si="4"/>
        <v>0</v>
      </c>
      <c r="N14" s="82">
        <f t="shared" si="4"/>
        <v>0</v>
      </c>
      <c r="O14" s="82">
        <f t="shared" si="4"/>
        <v>0</v>
      </c>
      <c r="P14" s="83">
        <f>+O14</f>
        <v>0</v>
      </c>
    </row>
    <row r="15" spans="1:16" ht="13.5" thickBot="1" x14ac:dyDescent="0.25">
      <c r="A15" s="45"/>
      <c r="B15" s="42" t="s">
        <v>3</v>
      </c>
      <c r="C15" s="84">
        <f>+C12-C14</f>
        <v>0</v>
      </c>
      <c r="D15" s="84">
        <f t="shared" ref="D15:P15" si="5">+D12-D14</f>
        <v>0</v>
      </c>
      <c r="E15" s="84">
        <f t="shared" si="5"/>
        <v>0</v>
      </c>
      <c r="F15" s="84">
        <f t="shared" si="5"/>
        <v>0</v>
      </c>
      <c r="G15" s="84">
        <f t="shared" si="5"/>
        <v>0</v>
      </c>
      <c r="H15" s="84">
        <f t="shared" si="5"/>
        <v>0</v>
      </c>
      <c r="I15" s="84">
        <f t="shared" si="5"/>
        <v>0</v>
      </c>
      <c r="J15" s="84">
        <f t="shared" si="5"/>
        <v>0</v>
      </c>
      <c r="K15" s="84">
        <f t="shared" si="5"/>
        <v>0</v>
      </c>
      <c r="L15" s="84">
        <f t="shared" si="5"/>
        <v>0</v>
      </c>
      <c r="M15" s="84">
        <f t="shared" si="5"/>
        <v>0</v>
      </c>
      <c r="N15" s="84">
        <f t="shared" si="5"/>
        <v>0</v>
      </c>
      <c r="O15" s="84">
        <f t="shared" si="5"/>
        <v>0</v>
      </c>
      <c r="P15" s="84">
        <f t="shared" si="5"/>
        <v>0</v>
      </c>
    </row>
    <row r="16" spans="1:16" ht="13.5" thickBot="1" x14ac:dyDescent="0.25">
      <c r="A16" s="40"/>
      <c r="B16" s="40"/>
      <c r="C16" s="80"/>
      <c r="D16" s="62"/>
      <c r="E16" s="62"/>
      <c r="F16" s="62"/>
      <c r="G16" s="62"/>
      <c r="H16" s="62"/>
      <c r="I16" s="62"/>
      <c r="J16" s="62"/>
      <c r="K16" s="62"/>
      <c r="L16" s="62"/>
      <c r="M16" s="62"/>
      <c r="N16" s="62"/>
      <c r="O16" s="62"/>
      <c r="P16" s="62"/>
    </row>
    <row r="17" spans="1:16" ht="15" x14ac:dyDescent="0.25">
      <c r="A17" s="43" t="str">
        <f>+'INPUT FORM - Actual Expenditure'!A7</f>
        <v>Biblioteek</v>
      </c>
      <c r="B17" s="42" t="s">
        <v>291</v>
      </c>
      <c r="C17" s="81">
        <f>+P17</f>
        <v>0</v>
      </c>
      <c r="D17" s="82">
        <f>+'Input Form Budgets Capital'!C7</f>
        <v>0</v>
      </c>
      <c r="E17" s="82">
        <f>+'Input Form Budgets Capital'!D7</f>
        <v>0</v>
      </c>
      <c r="F17" s="82">
        <f>+'Input Form Budgets Capital'!E7</f>
        <v>0</v>
      </c>
      <c r="G17" s="82">
        <f>+'Input Form Budgets Capital'!F7</f>
        <v>0</v>
      </c>
      <c r="H17" s="82">
        <f>+'Input Form Budgets Capital'!G7</f>
        <v>0</v>
      </c>
      <c r="I17" s="82">
        <f>+'Input Form Budgets Capital'!H7</f>
        <v>0</v>
      </c>
      <c r="J17" s="82">
        <f>+'Input Form Budgets Capital'!I7</f>
        <v>0</v>
      </c>
      <c r="K17" s="82">
        <f>+'Input Form Budgets Capital'!J7</f>
        <v>0</v>
      </c>
      <c r="L17" s="82">
        <f>+'Input Form Budgets Capital'!K7</f>
        <v>0</v>
      </c>
      <c r="M17" s="82">
        <f>+'Input Form Budgets Capital'!L7</f>
        <v>0</v>
      </c>
      <c r="N17" s="82">
        <f>+'Input Form Budgets Capital'!M7</f>
        <v>0</v>
      </c>
      <c r="O17" s="82">
        <f>+'Input Form Budgets Capital'!N7</f>
        <v>0</v>
      </c>
      <c r="P17" s="83">
        <f>SUM(D17:O17)</f>
        <v>0</v>
      </c>
    </row>
    <row r="18" spans="1:16" ht="15" x14ac:dyDescent="0.25">
      <c r="A18" s="44"/>
      <c r="B18" s="42" t="s">
        <v>0</v>
      </c>
      <c r="C18" s="81">
        <f>+P18</f>
        <v>0</v>
      </c>
      <c r="D18" s="82">
        <f>+D17</f>
        <v>0</v>
      </c>
      <c r="E18" s="82">
        <f>+E17+D18</f>
        <v>0</v>
      </c>
      <c r="F18" s="82">
        <f t="shared" ref="F18:O18" si="6">+F17+E18</f>
        <v>0</v>
      </c>
      <c r="G18" s="82">
        <f t="shared" si="6"/>
        <v>0</v>
      </c>
      <c r="H18" s="82">
        <f t="shared" si="6"/>
        <v>0</v>
      </c>
      <c r="I18" s="82">
        <f t="shared" si="6"/>
        <v>0</v>
      </c>
      <c r="J18" s="82">
        <f t="shared" si="6"/>
        <v>0</v>
      </c>
      <c r="K18" s="82">
        <f t="shared" si="6"/>
        <v>0</v>
      </c>
      <c r="L18" s="82">
        <f t="shared" si="6"/>
        <v>0</v>
      </c>
      <c r="M18" s="82">
        <f t="shared" si="6"/>
        <v>0</v>
      </c>
      <c r="N18" s="82">
        <f t="shared" si="6"/>
        <v>0</v>
      </c>
      <c r="O18" s="82">
        <f t="shared" si="6"/>
        <v>0</v>
      </c>
      <c r="P18" s="83">
        <f>+O18</f>
        <v>0</v>
      </c>
    </row>
    <row r="19" spans="1:16" ht="15" x14ac:dyDescent="0.25">
      <c r="A19" s="44"/>
      <c r="B19" s="42" t="s">
        <v>1</v>
      </c>
      <c r="C19" s="81">
        <f>+P19</f>
        <v>0</v>
      </c>
      <c r="D19" s="82">
        <f>+'Input Form - Actual Capital'!C7</f>
        <v>0</v>
      </c>
      <c r="E19" s="82">
        <f>+'Input Form - Actual Capital'!D7</f>
        <v>0</v>
      </c>
      <c r="F19" s="82">
        <f>+'Input Form - Actual Capital'!E7</f>
        <v>0</v>
      </c>
      <c r="G19" s="82">
        <f>+'Input Form - Actual Capital'!F7</f>
        <v>0</v>
      </c>
      <c r="H19" s="82">
        <f>+'Input Form - Actual Capital'!G7</f>
        <v>0</v>
      </c>
      <c r="I19" s="82">
        <f>+'Input Form - Actual Capital'!H7</f>
        <v>0</v>
      </c>
      <c r="J19" s="82">
        <f>+'Input Form - Actual Capital'!I7</f>
        <v>0</v>
      </c>
      <c r="K19" s="82">
        <f>+'Input Form - Actual Capital'!J7</f>
        <v>0</v>
      </c>
      <c r="L19" s="82">
        <f>+'Input Form - Actual Capital'!K7</f>
        <v>0</v>
      </c>
      <c r="M19" s="82">
        <f>+'Input Form - Actual Capital'!L7</f>
        <v>0</v>
      </c>
      <c r="N19" s="82">
        <f>+'Input Form - Actual Capital'!M7</f>
        <v>0</v>
      </c>
      <c r="O19" s="82">
        <f>+'Input Form - Actual Capital'!N7</f>
        <v>0</v>
      </c>
      <c r="P19" s="83">
        <f>+O19</f>
        <v>0</v>
      </c>
    </row>
    <row r="20" spans="1:16" ht="15" x14ac:dyDescent="0.25">
      <c r="A20" s="44"/>
      <c r="B20" s="42" t="s">
        <v>2</v>
      </c>
      <c r="C20" s="81">
        <f>+P20</f>
        <v>0</v>
      </c>
      <c r="D20" s="82">
        <f>+D19</f>
        <v>0</v>
      </c>
      <c r="E20" s="82">
        <f>+E19+D20</f>
        <v>0</v>
      </c>
      <c r="F20" s="82">
        <f t="shared" ref="F20:O20" si="7">+F19+E20</f>
        <v>0</v>
      </c>
      <c r="G20" s="82">
        <f t="shared" si="7"/>
        <v>0</v>
      </c>
      <c r="H20" s="82">
        <f t="shared" si="7"/>
        <v>0</v>
      </c>
      <c r="I20" s="82">
        <f t="shared" si="7"/>
        <v>0</v>
      </c>
      <c r="J20" s="82">
        <f t="shared" si="7"/>
        <v>0</v>
      </c>
      <c r="K20" s="82">
        <f t="shared" si="7"/>
        <v>0</v>
      </c>
      <c r="L20" s="82">
        <f t="shared" si="7"/>
        <v>0</v>
      </c>
      <c r="M20" s="82">
        <f t="shared" si="7"/>
        <v>0</v>
      </c>
      <c r="N20" s="82">
        <f t="shared" si="7"/>
        <v>0</v>
      </c>
      <c r="O20" s="82">
        <f t="shared" si="7"/>
        <v>0</v>
      </c>
      <c r="P20" s="83">
        <f>+O20</f>
        <v>0</v>
      </c>
    </row>
    <row r="21" spans="1:16" ht="13.5" thickBot="1" x14ac:dyDescent="0.25">
      <c r="A21" s="45"/>
      <c r="B21" s="42" t="s">
        <v>3</v>
      </c>
      <c r="C21" s="84">
        <f>+C18-C20</f>
        <v>0</v>
      </c>
      <c r="D21" s="84">
        <f t="shared" ref="D21:P21" si="8">+D18-D20</f>
        <v>0</v>
      </c>
      <c r="E21" s="84">
        <f t="shared" si="8"/>
        <v>0</v>
      </c>
      <c r="F21" s="84">
        <f t="shared" si="8"/>
        <v>0</v>
      </c>
      <c r="G21" s="84">
        <f t="shared" si="8"/>
        <v>0</v>
      </c>
      <c r="H21" s="84">
        <f t="shared" si="8"/>
        <v>0</v>
      </c>
      <c r="I21" s="84">
        <f t="shared" si="8"/>
        <v>0</v>
      </c>
      <c r="J21" s="84">
        <f t="shared" si="8"/>
        <v>0</v>
      </c>
      <c r="K21" s="84">
        <f t="shared" si="8"/>
        <v>0</v>
      </c>
      <c r="L21" s="84">
        <f t="shared" si="8"/>
        <v>0</v>
      </c>
      <c r="M21" s="84">
        <f t="shared" si="8"/>
        <v>0</v>
      </c>
      <c r="N21" s="84">
        <f t="shared" si="8"/>
        <v>0</v>
      </c>
      <c r="O21" s="84">
        <f t="shared" si="8"/>
        <v>0</v>
      </c>
      <c r="P21" s="84">
        <f t="shared" si="8"/>
        <v>0</v>
      </c>
    </row>
    <row r="22" spans="1:16" ht="13.5" thickBot="1" x14ac:dyDescent="0.25">
      <c r="A22" s="40"/>
      <c r="B22" s="40"/>
      <c r="C22" s="80"/>
      <c r="D22" s="62"/>
      <c r="E22" s="62"/>
      <c r="F22" s="62"/>
      <c r="G22" s="62"/>
      <c r="H22" s="62"/>
      <c r="I22" s="62"/>
      <c r="J22" s="62"/>
      <c r="K22" s="62"/>
      <c r="L22" s="62"/>
      <c r="M22" s="62"/>
      <c r="N22" s="62"/>
      <c r="O22" s="62"/>
      <c r="P22" s="62"/>
    </row>
    <row r="23" spans="1:16" ht="15" x14ac:dyDescent="0.25">
      <c r="A23" s="43" t="str">
        <f>+'INPUT FORM - Budget-Expenditure'!A8</f>
        <v>Brandweerdiens</v>
      </c>
      <c r="B23" s="42" t="s">
        <v>291</v>
      </c>
      <c r="C23" s="81">
        <f>+P23</f>
        <v>0</v>
      </c>
      <c r="D23" s="82">
        <f>+'Input Form Budgets Capital'!C8</f>
        <v>0</v>
      </c>
      <c r="E23" s="82">
        <f>+'Input Form Budgets Capital'!D8</f>
        <v>0</v>
      </c>
      <c r="F23" s="82">
        <f>+'Input Form Budgets Capital'!E8</f>
        <v>0</v>
      </c>
      <c r="G23" s="82">
        <f>+'Input Form Budgets Capital'!F8</f>
        <v>0</v>
      </c>
      <c r="H23" s="82">
        <f>+'Input Form Budgets Capital'!G8</f>
        <v>0</v>
      </c>
      <c r="I23" s="82">
        <f>+'Input Form Budgets Capital'!H8</f>
        <v>0</v>
      </c>
      <c r="J23" s="82">
        <f>+'Input Form Budgets Capital'!I8</f>
        <v>0</v>
      </c>
      <c r="K23" s="82">
        <f>+'Input Form Budgets Capital'!J8</f>
        <v>0</v>
      </c>
      <c r="L23" s="82">
        <f>+'Input Form Budgets Capital'!K8</f>
        <v>0</v>
      </c>
      <c r="M23" s="82">
        <f>+'Input Form Budgets Capital'!L8</f>
        <v>0</v>
      </c>
      <c r="N23" s="82">
        <f>+'Input Form Budgets Capital'!M8</f>
        <v>0</v>
      </c>
      <c r="O23" s="82">
        <f>+'Input Form Budgets Capital'!N8</f>
        <v>0</v>
      </c>
      <c r="P23" s="83">
        <f>SUM(D23:O23)</f>
        <v>0</v>
      </c>
    </row>
    <row r="24" spans="1:16" ht="15" x14ac:dyDescent="0.25">
      <c r="A24" s="44"/>
      <c r="B24" s="42" t="s">
        <v>0</v>
      </c>
      <c r="C24" s="81">
        <f>+P24</f>
        <v>0</v>
      </c>
      <c r="D24" s="82">
        <f>+D23</f>
        <v>0</v>
      </c>
      <c r="E24" s="82">
        <f>+E23+D24</f>
        <v>0</v>
      </c>
      <c r="F24" s="82">
        <f t="shared" ref="F24:O24" si="9">+F23+E24</f>
        <v>0</v>
      </c>
      <c r="G24" s="82">
        <f t="shared" si="9"/>
        <v>0</v>
      </c>
      <c r="H24" s="82">
        <f t="shared" si="9"/>
        <v>0</v>
      </c>
      <c r="I24" s="82">
        <f t="shared" si="9"/>
        <v>0</v>
      </c>
      <c r="J24" s="82">
        <f t="shared" si="9"/>
        <v>0</v>
      </c>
      <c r="K24" s="82">
        <f t="shared" si="9"/>
        <v>0</v>
      </c>
      <c r="L24" s="82">
        <f t="shared" si="9"/>
        <v>0</v>
      </c>
      <c r="M24" s="82">
        <f t="shared" si="9"/>
        <v>0</v>
      </c>
      <c r="N24" s="82">
        <f t="shared" si="9"/>
        <v>0</v>
      </c>
      <c r="O24" s="82">
        <f t="shared" si="9"/>
        <v>0</v>
      </c>
      <c r="P24" s="83">
        <f>+O24</f>
        <v>0</v>
      </c>
    </row>
    <row r="25" spans="1:16" ht="15" x14ac:dyDescent="0.25">
      <c r="A25" s="44"/>
      <c r="B25" s="42" t="s">
        <v>1</v>
      </c>
      <c r="C25" s="81">
        <f>+P25</f>
        <v>0</v>
      </c>
      <c r="D25" s="82">
        <f>+'Input Form - Actual Capital'!C8</f>
        <v>0</v>
      </c>
      <c r="E25" s="82">
        <f>+'Input Form - Actual Capital'!D8</f>
        <v>0</v>
      </c>
      <c r="F25" s="82">
        <f>+'Input Form - Actual Capital'!E8</f>
        <v>0</v>
      </c>
      <c r="G25" s="82">
        <f>+'Input Form - Actual Capital'!F8</f>
        <v>0</v>
      </c>
      <c r="H25" s="82">
        <f>+'Input Form - Actual Capital'!G8</f>
        <v>0</v>
      </c>
      <c r="I25" s="82">
        <f>+'Input Form - Actual Capital'!H8</f>
        <v>0</v>
      </c>
      <c r="J25" s="82">
        <f>+'Input Form - Actual Capital'!I8</f>
        <v>0</v>
      </c>
      <c r="K25" s="82">
        <f>+'Input Form - Actual Capital'!J8</f>
        <v>0</v>
      </c>
      <c r="L25" s="82">
        <f>+'Input Form - Actual Capital'!K8</f>
        <v>0</v>
      </c>
      <c r="M25" s="82">
        <f>+'Input Form - Actual Capital'!L8</f>
        <v>0</v>
      </c>
      <c r="N25" s="82">
        <f>+'Input Form - Actual Capital'!M8</f>
        <v>0</v>
      </c>
      <c r="O25" s="82">
        <f>+'Input Form - Actual Capital'!N8</f>
        <v>0</v>
      </c>
      <c r="P25" s="83">
        <f>SUM(D25:O25)</f>
        <v>0</v>
      </c>
    </row>
    <row r="26" spans="1:16" ht="15" x14ac:dyDescent="0.25">
      <c r="A26" s="44"/>
      <c r="B26" s="42" t="s">
        <v>2</v>
      </c>
      <c r="C26" s="81">
        <f>+P26</f>
        <v>0</v>
      </c>
      <c r="D26" s="82">
        <f>+D25</f>
        <v>0</v>
      </c>
      <c r="E26" s="82">
        <f>+E25+D26</f>
        <v>0</v>
      </c>
      <c r="F26" s="82">
        <f t="shared" ref="F26:O26" si="10">+F25+E26</f>
        <v>0</v>
      </c>
      <c r="G26" s="82">
        <f t="shared" si="10"/>
        <v>0</v>
      </c>
      <c r="H26" s="82">
        <f t="shared" si="10"/>
        <v>0</v>
      </c>
      <c r="I26" s="82">
        <f t="shared" si="10"/>
        <v>0</v>
      </c>
      <c r="J26" s="82">
        <f t="shared" si="10"/>
        <v>0</v>
      </c>
      <c r="K26" s="82">
        <f t="shared" si="10"/>
        <v>0</v>
      </c>
      <c r="L26" s="82">
        <f t="shared" si="10"/>
        <v>0</v>
      </c>
      <c r="M26" s="82">
        <f t="shared" si="10"/>
        <v>0</v>
      </c>
      <c r="N26" s="82">
        <f t="shared" si="10"/>
        <v>0</v>
      </c>
      <c r="O26" s="82">
        <f t="shared" si="10"/>
        <v>0</v>
      </c>
      <c r="P26" s="83">
        <f>+O26</f>
        <v>0</v>
      </c>
    </row>
    <row r="27" spans="1:16" ht="13.5" thickBot="1" x14ac:dyDescent="0.25">
      <c r="A27" s="45"/>
      <c r="B27" s="42" t="s">
        <v>3</v>
      </c>
      <c r="C27" s="84">
        <f>+C24-C26</f>
        <v>0</v>
      </c>
      <c r="D27" s="84">
        <f t="shared" ref="D27:P27" si="11">+D24-D26</f>
        <v>0</v>
      </c>
      <c r="E27" s="84">
        <f t="shared" si="11"/>
        <v>0</v>
      </c>
      <c r="F27" s="84">
        <f t="shared" si="11"/>
        <v>0</v>
      </c>
      <c r="G27" s="84">
        <f t="shared" si="11"/>
        <v>0</v>
      </c>
      <c r="H27" s="84">
        <f t="shared" si="11"/>
        <v>0</v>
      </c>
      <c r="I27" s="84">
        <f t="shared" si="11"/>
        <v>0</v>
      </c>
      <c r="J27" s="84">
        <f t="shared" si="11"/>
        <v>0</v>
      </c>
      <c r="K27" s="84">
        <f t="shared" si="11"/>
        <v>0</v>
      </c>
      <c r="L27" s="84">
        <f t="shared" si="11"/>
        <v>0</v>
      </c>
      <c r="M27" s="84">
        <f t="shared" si="11"/>
        <v>0</v>
      </c>
      <c r="N27" s="84">
        <f t="shared" si="11"/>
        <v>0</v>
      </c>
      <c r="O27" s="84">
        <f t="shared" si="11"/>
        <v>0</v>
      </c>
      <c r="P27" s="84">
        <f t="shared" si="11"/>
        <v>0</v>
      </c>
    </row>
    <row r="28" spans="1:16" ht="13.5" thickBot="1" x14ac:dyDescent="0.25">
      <c r="A28" s="40"/>
      <c r="B28" s="40"/>
      <c r="C28" s="80"/>
      <c r="D28" s="62"/>
      <c r="E28" s="62"/>
      <c r="F28" s="62"/>
      <c r="G28" s="62"/>
      <c r="H28" s="62"/>
      <c r="I28" s="62"/>
      <c r="J28" s="62"/>
      <c r="K28" s="62"/>
      <c r="L28" s="62"/>
      <c r="M28" s="62"/>
      <c r="N28" s="62"/>
      <c r="O28" s="62"/>
      <c r="P28" s="62"/>
    </row>
    <row r="29" spans="1:16" ht="15" x14ac:dyDescent="0.25">
      <c r="A29" s="43" t="str">
        <f>+'INPUT FORM - Actual Expenditure'!A9</f>
        <v>Burgerlike Beskerming/Noodramp</v>
      </c>
      <c r="B29" s="42" t="s">
        <v>291</v>
      </c>
      <c r="C29" s="81">
        <f>+P29</f>
        <v>0</v>
      </c>
      <c r="D29" s="82">
        <f>+'Input Form Budgets Capital'!C9</f>
        <v>0</v>
      </c>
      <c r="E29" s="82">
        <f>+'Input Form Budgets Capital'!D9</f>
        <v>0</v>
      </c>
      <c r="F29" s="82">
        <f>+'Input Form Budgets Capital'!E9</f>
        <v>0</v>
      </c>
      <c r="G29" s="82">
        <f>+'Input Form Budgets Capital'!F9</f>
        <v>0</v>
      </c>
      <c r="H29" s="82">
        <f>+'Input Form Budgets Capital'!G9</f>
        <v>0</v>
      </c>
      <c r="I29" s="82">
        <f>+'Input Form Budgets Capital'!H9</f>
        <v>0</v>
      </c>
      <c r="J29" s="82">
        <f>+'Input Form Budgets Capital'!I9</f>
        <v>0</v>
      </c>
      <c r="K29" s="82">
        <f>+'Input Form Budgets Capital'!J9</f>
        <v>0</v>
      </c>
      <c r="L29" s="82">
        <f>+'Input Form Budgets Capital'!K9</f>
        <v>0</v>
      </c>
      <c r="M29" s="82">
        <f>+'Input Form Budgets Capital'!L9</f>
        <v>0</v>
      </c>
      <c r="N29" s="82">
        <f>+'Input Form Budgets Capital'!M9</f>
        <v>0</v>
      </c>
      <c r="O29" s="82">
        <f>+'Input Form Budgets Capital'!N9</f>
        <v>0</v>
      </c>
      <c r="P29" s="83">
        <f>SUM(D29:O29)</f>
        <v>0</v>
      </c>
    </row>
    <row r="30" spans="1:16" ht="15" x14ac:dyDescent="0.25">
      <c r="A30" s="44"/>
      <c r="B30" s="42" t="s">
        <v>0</v>
      </c>
      <c r="C30" s="81">
        <f>+P30</f>
        <v>0</v>
      </c>
      <c r="D30" s="82">
        <f>+D29</f>
        <v>0</v>
      </c>
      <c r="E30" s="82">
        <f>+E29+D30</f>
        <v>0</v>
      </c>
      <c r="F30" s="82">
        <f t="shared" ref="F30:O30" si="12">+F29+E30</f>
        <v>0</v>
      </c>
      <c r="G30" s="82">
        <f t="shared" si="12"/>
        <v>0</v>
      </c>
      <c r="H30" s="82">
        <f t="shared" si="12"/>
        <v>0</v>
      </c>
      <c r="I30" s="82">
        <f t="shared" si="12"/>
        <v>0</v>
      </c>
      <c r="J30" s="82">
        <f t="shared" si="12"/>
        <v>0</v>
      </c>
      <c r="K30" s="82">
        <f t="shared" si="12"/>
        <v>0</v>
      </c>
      <c r="L30" s="82">
        <f t="shared" si="12"/>
        <v>0</v>
      </c>
      <c r="M30" s="82">
        <f t="shared" si="12"/>
        <v>0</v>
      </c>
      <c r="N30" s="82">
        <f t="shared" si="12"/>
        <v>0</v>
      </c>
      <c r="O30" s="82">
        <f t="shared" si="12"/>
        <v>0</v>
      </c>
      <c r="P30" s="83">
        <f>+O30</f>
        <v>0</v>
      </c>
    </row>
    <row r="31" spans="1:16" ht="15" x14ac:dyDescent="0.25">
      <c r="A31" s="44"/>
      <c r="B31" s="42" t="s">
        <v>1</v>
      </c>
      <c r="C31" s="81">
        <f>+P31</f>
        <v>0</v>
      </c>
      <c r="D31" s="82">
        <f>+'Input Form - Actual Capital'!C9</f>
        <v>0</v>
      </c>
      <c r="E31" s="82">
        <f>+'Input Form - Actual Capital'!D9</f>
        <v>0</v>
      </c>
      <c r="F31" s="82">
        <f>+'Input Form - Actual Capital'!E9</f>
        <v>0</v>
      </c>
      <c r="G31" s="82">
        <f>+'Input Form - Actual Capital'!F9</f>
        <v>0</v>
      </c>
      <c r="H31" s="82">
        <f>+'Input Form - Actual Capital'!G9</f>
        <v>0</v>
      </c>
      <c r="I31" s="82">
        <f>+'Input Form - Actual Capital'!H9</f>
        <v>0</v>
      </c>
      <c r="J31" s="82">
        <f>+'Input Form - Actual Capital'!I9</f>
        <v>0</v>
      </c>
      <c r="K31" s="82">
        <f>+'Input Form - Actual Capital'!J9</f>
        <v>0</v>
      </c>
      <c r="L31" s="82">
        <f>+'Input Form - Actual Capital'!K9</f>
        <v>0</v>
      </c>
      <c r="M31" s="82">
        <f>+'Input Form - Actual Capital'!L9</f>
        <v>0</v>
      </c>
      <c r="N31" s="82">
        <f>+'Input Form - Actual Capital'!M9</f>
        <v>0</v>
      </c>
      <c r="O31" s="82">
        <f>+'Input Form - Actual Capital'!N9</f>
        <v>0</v>
      </c>
      <c r="P31" s="83">
        <f>+O31</f>
        <v>0</v>
      </c>
    </row>
    <row r="32" spans="1:16" ht="15" x14ac:dyDescent="0.25">
      <c r="A32" s="44"/>
      <c r="B32" s="42" t="s">
        <v>2</v>
      </c>
      <c r="C32" s="81">
        <f>+P32</f>
        <v>0</v>
      </c>
      <c r="D32" s="82">
        <f>+D31</f>
        <v>0</v>
      </c>
      <c r="E32" s="82">
        <f>+E31+D32</f>
        <v>0</v>
      </c>
      <c r="F32" s="82">
        <f t="shared" ref="F32:O32" si="13">+F31+E32</f>
        <v>0</v>
      </c>
      <c r="G32" s="82">
        <f t="shared" si="13"/>
        <v>0</v>
      </c>
      <c r="H32" s="82">
        <f t="shared" si="13"/>
        <v>0</v>
      </c>
      <c r="I32" s="82">
        <f t="shared" si="13"/>
        <v>0</v>
      </c>
      <c r="J32" s="82">
        <f t="shared" si="13"/>
        <v>0</v>
      </c>
      <c r="K32" s="82">
        <f t="shared" si="13"/>
        <v>0</v>
      </c>
      <c r="L32" s="82">
        <f t="shared" si="13"/>
        <v>0</v>
      </c>
      <c r="M32" s="82">
        <f t="shared" si="13"/>
        <v>0</v>
      </c>
      <c r="N32" s="82">
        <f t="shared" si="13"/>
        <v>0</v>
      </c>
      <c r="O32" s="82">
        <f t="shared" si="13"/>
        <v>0</v>
      </c>
      <c r="P32" s="83">
        <f>+O32</f>
        <v>0</v>
      </c>
    </row>
    <row r="33" spans="1:16" ht="13.5" thickBot="1" x14ac:dyDescent="0.25">
      <c r="A33" s="45"/>
      <c r="B33" s="42" t="s">
        <v>3</v>
      </c>
      <c r="C33" s="84">
        <f>+C30-C32</f>
        <v>0</v>
      </c>
      <c r="D33" s="84">
        <f t="shared" ref="D33:P33" si="14">+D30-D32</f>
        <v>0</v>
      </c>
      <c r="E33" s="84">
        <f t="shared" si="14"/>
        <v>0</v>
      </c>
      <c r="F33" s="84">
        <f t="shared" si="14"/>
        <v>0</v>
      </c>
      <c r="G33" s="84">
        <f t="shared" si="14"/>
        <v>0</v>
      </c>
      <c r="H33" s="84">
        <f t="shared" si="14"/>
        <v>0</v>
      </c>
      <c r="I33" s="84">
        <f t="shared" si="14"/>
        <v>0</v>
      </c>
      <c r="J33" s="84">
        <f t="shared" si="14"/>
        <v>0</v>
      </c>
      <c r="K33" s="84">
        <f t="shared" si="14"/>
        <v>0</v>
      </c>
      <c r="L33" s="84">
        <f t="shared" si="14"/>
        <v>0</v>
      </c>
      <c r="M33" s="84">
        <f t="shared" si="14"/>
        <v>0</v>
      </c>
      <c r="N33" s="84">
        <f t="shared" si="14"/>
        <v>0</v>
      </c>
      <c r="O33" s="84">
        <f t="shared" si="14"/>
        <v>0</v>
      </c>
      <c r="P33" s="84">
        <f t="shared" si="14"/>
        <v>0</v>
      </c>
    </row>
    <row r="34" spans="1:16" ht="13.5" thickBot="1" x14ac:dyDescent="0.25">
      <c r="A34" s="40"/>
      <c r="B34" s="40"/>
      <c r="C34" s="80"/>
      <c r="D34" s="62"/>
      <c r="E34" s="62"/>
      <c r="F34" s="62"/>
      <c r="G34" s="62"/>
      <c r="H34" s="62"/>
      <c r="I34" s="62"/>
      <c r="J34" s="62"/>
      <c r="K34" s="62"/>
      <c r="L34" s="62"/>
      <c r="M34" s="62"/>
      <c r="N34" s="62"/>
      <c r="O34" s="62"/>
      <c r="P34" s="62"/>
    </row>
    <row r="35" spans="1:16" ht="15" x14ac:dyDescent="0.25">
      <c r="A35" s="43" t="str">
        <f>+'INPUT FORM - Budget-Expenditure'!A10</f>
        <v>Eiendomsbelasting</v>
      </c>
      <c r="B35" s="42" t="s">
        <v>291</v>
      </c>
      <c r="C35" s="81">
        <f>+P35</f>
        <v>0</v>
      </c>
      <c r="D35" s="82">
        <f>+'Input Form Budgets Capital'!C10</f>
        <v>0</v>
      </c>
      <c r="E35" s="82">
        <f>+'Input Form Budgets Capital'!D10</f>
        <v>0</v>
      </c>
      <c r="F35" s="82">
        <f>+'Input Form Budgets Capital'!E10</f>
        <v>0</v>
      </c>
      <c r="G35" s="82">
        <f>+'Input Form Budgets Capital'!F10</f>
        <v>0</v>
      </c>
      <c r="H35" s="82">
        <f>+'Input Form Budgets Capital'!G10</f>
        <v>0</v>
      </c>
      <c r="I35" s="82">
        <f>+'Input Form Budgets Capital'!H10</f>
        <v>0</v>
      </c>
      <c r="J35" s="82">
        <f>+'Input Form Budgets Capital'!I10</f>
        <v>0</v>
      </c>
      <c r="K35" s="82">
        <f>+'Input Form Budgets Capital'!J10</f>
        <v>0</v>
      </c>
      <c r="L35" s="82">
        <f>+'Input Form Budgets Capital'!K10</f>
        <v>0</v>
      </c>
      <c r="M35" s="82">
        <f>+'Input Form Budgets Capital'!L10</f>
        <v>0</v>
      </c>
      <c r="N35" s="82">
        <f>+'Input Form Budgets Capital'!M10</f>
        <v>0</v>
      </c>
      <c r="O35" s="82">
        <f>+'Input Form Budgets Capital'!N10</f>
        <v>0</v>
      </c>
      <c r="P35" s="83">
        <f>SUM(D35:O35)</f>
        <v>0</v>
      </c>
    </row>
    <row r="36" spans="1:16" ht="15" x14ac:dyDescent="0.25">
      <c r="A36" s="44"/>
      <c r="B36" s="42" t="s">
        <v>0</v>
      </c>
      <c r="C36" s="81">
        <f>+P36</f>
        <v>0</v>
      </c>
      <c r="D36" s="82">
        <f>+D35</f>
        <v>0</v>
      </c>
      <c r="E36" s="82">
        <f>+E35+D36</f>
        <v>0</v>
      </c>
      <c r="F36" s="82">
        <f t="shared" ref="F36:O36" si="15">+F35+E36</f>
        <v>0</v>
      </c>
      <c r="G36" s="82">
        <f t="shared" si="15"/>
        <v>0</v>
      </c>
      <c r="H36" s="82">
        <f t="shared" si="15"/>
        <v>0</v>
      </c>
      <c r="I36" s="82">
        <f t="shared" si="15"/>
        <v>0</v>
      </c>
      <c r="J36" s="82">
        <f t="shared" si="15"/>
        <v>0</v>
      </c>
      <c r="K36" s="82">
        <f t="shared" si="15"/>
        <v>0</v>
      </c>
      <c r="L36" s="82">
        <f t="shared" si="15"/>
        <v>0</v>
      </c>
      <c r="M36" s="82">
        <f t="shared" si="15"/>
        <v>0</v>
      </c>
      <c r="N36" s="82">
        <f t="shared" si="15"/>
        <v>0</v>
      </c>
      <c r="O36" s="82">
        <f t="shared" si="15"/>
        <v>0</v>
      </c>
      <c r="P36" s="83">
        <f>+O36</f>
        <v>0</v>
      </c>
    </row>
    <row r="37" spans="1:16" ht="15" x14ac:dyDescent="0.25">
      <c r="A37" s="44"/>
      <c r="B37" s="42" t="s">
        <v>1</v>
      </c>
      <c r="C37" s="81">
        <f>+P37</f>
        <v>0</v>
      </c>
      <c r="D37" s="82">
        <f>+'Input Form - Actual Capital'!C10</f>
        <v>0</v>
      </c>
      <c r="E37" s="82">
        <f>+'Input Form - Actual Capital'!D10</f>
        <v>0</v>
      </c>
      <c r="F37" s="82">
        <f>+'Input Form - Actual Capital'!E10</f>
        <v>0</v>
      </c>
      <c r="G37" s="82">
        <f>+'Input Form - Actual Capital'!F10</f>
        <v>0</v>
      </c>
      <c r="H37" s="82">
        <f>+'Input Form - Actual Capital'!G10</f>
        <v>0</v>
      </c>
      <c r="I37" s="82">
        <f>+'Input Form - Actual Capital'!H10</f>
        <v>0</v>
      </c>
      <c r="J37" s="82">
        <f>+'Input Form - Actual Capital'!I10</f>
        <v>0</v>
      </c>
      <c r="K37" s="82">
        <f>+'Input Form - Actual Capital'!J10</f>
        <v>0</v>
      </c>
      <c r="L37" s="82">
        <f>+'Input Form - Actual Capital'!K10</f>
        <v>0</v>
      </c>
      <c r="M37" s="82">
        <f>+'Input Form - Actual Capital'!L10</f>
        <v>0</v>
      </c>
      <c r="N37" s="82">
        <f>+'Input Form - Actual Capital'!M10</f>
        <v>0</v>
      </c>
      <c r="O37" s="82">
        <f>+'Input Form - Actual Capital'!N10</f>
        <v>0</v>
      </c>
      <c r="P37" s="83">
        <f>SUM(D37:O37)</f>
        <v>0</v>
      </c>
    </row>
    <row r="38" spans="1:16" ht="15" x14ac:dyDescent="0.25">
      <c r="A38" s="44"/>
      <c r="B38" s="42" t="s">
        <v>2</v>
      </c>
      <c r="C38" s="81">
        <f>+P38</f>
        <v>0</v>
      </c>
      <c r="D38" s="82">
        <f>+D37</f>
        <v>0</v>
      </c>
      <c r="E38" s="82">
        <f>+E37+D38</f>
        <v>0</v>
      </c>
      <c r="F38" s="82">
        <f t="shared" ref="F38:O38" si="16">+F37+E38</f>
        <v>0</v>
      </c>
      <c r="G38" s="82">
        <f t="shared" si="16"/>
        <v>0</v>
      </c>
      <c r="H38" s="82">
        <f t="shared" si="16"/>
        <v>0</v>
      </c>
      <c r="I38" s="82">
        <f t="shared" si="16"/>
        <v>0</v>
      </c>
      <c r="J38" s="82">
        <f t="shared" si="16"/>
        <v>0</v>
      </c>
      <c r="K38" s="82">
        <f t="shared" si="16"/>
        <v>0</v>
      </c>
      <c r="L38" s="82">
        <f t="shared" si="16"/>
        <v>0</v>
      </c>
      <c r="M38" s="82">
        <f t="shared" si="16"/>
        <v>0</v>
      </c>
      <c r="N38" s="82">
        <f t="shared" si="16"/>
        <v>0</v>
      </c>
      <c r="O38" s="82">
        <f t="shared" si="16"/>
        <v>0</v>
      </c>
      <c r="P38" s="83">
        <f>+O38</f>
        <v>0</v>
      </c>
    </row>
    <row r="39" spans="1:16" ht="13.5" thickBot="1" x14ac:dyDescent="0.25">
      <c r="A39" s="45"/>
      <c r="B39" s="42" t="s">
        <v>3</v>
      </c>
      <c r="C39" s="84">
        <f>+C36-C38</f>
        <v>0</v>
      </c>
      <c r="D39" s="84">
        <f t="shared" ref="D39:P39" si="17">+D36-D38</f>
        <v>0</v>
      </c>
      <c r="E39" s="84">
        <f t="shared" si="17"/>
        <v>0</v>
      </c>
      <c r="F39" s="84">
        <f t="shared" si="17"/>
        <v>0</v>
      </c>
      <c r="G39" s="84">
        <f t="shared" si="17"/>
        <v>0</v>
      </c>
      <c r="H39" s="84">
        <f t="shared" si="17"/>
        <v>0</v>
      </c>
      <c r="I39" s="84">
        <f t="shared" si="17"/>
        <v>0</v>
      </c>
      <c r="J39" s="84">
        <f t="shared" si="17"/>
        <v>0</v>
      </c>
      <c r="K39" s="84">
        <f t="shared" si="17"/>
        <v>0</v>
      </c>
      <c r="L39" s="84">
        <f t="shared" si="17"/>
        <v>0</v>
      </c>
      <c r="M39" s="84">
        <f t="shared" si="17"/>
        <v>0</v>
      </c>
      <c r="N39" s="84">
        <f t="shared" si="17"/>
        <v>0</v>
      </c>
      <c r="O39" s="84">
        <f t="shared" si="17"/>
        <v>0</v>
      </c>
      <c r="P39" s="84">
        <f t="shared" si="17"/>
        <v>0</v>
      </c>
    </row>
    <row r="40" spans="1:16" ht="13.5" thickBot="1" x14ac:dyDescent="0.25">
      <c r="A40" s="40"/>
      <c r="B40" s="40"/>
      <c r="C40" s="80"/>
      <c r="D40" s="62"/>
      <c r="E40" s="62"/>
      <c r="F40" s="62"/>
      <c r="G40" s="62"/>
      <c r="H40" s="62"/>
      <c r="I40" s="62"/>
      <c r="J40" s="62"/>
      <c r="K40" s="62"/>
      <c r="L40" s="62"/>
      <c r="M40" s="62"/>
      <c r="N40" s="62"/>
      <c r="O40" s="62"/>
      <c r="P40" s="62"/>
    </row>
    <row r="41" spans="1:16" ht="15" x14ac:dyDescent="0.25">
      <c r="A41" s="43" t="str">
        <f>+'INPUT FORM - Budget-Expenditure'!A11</f>
        <v>Gesondheidsdienste</v>
      </c>
      <c r="B41" s="42" t="s">
        <v>291</v>
      </c>
      <c r="C41" s="81">
        <f>+P41</f>
        <v>0</v>
      </c>
      <c r="D41" s="82">
        <f>+'Input Form Budgets Capital'!C11</f>
        <v>0</v>
      </c>
      <c r="E41" s="82">
        <f>+'Input Form Budgets Capital'!D11</f>
        <v>0</v>
      </c>
      <c r="F41" s="82">
        <f>+'Input Form Budgets Capital'!E11</f>
        <v>0</v>
      </c>
      <c r="G41" s="82">
        <f>+'Input Form Budgets Capital'!F11</f>
        <v>0</v>
      </c>
      <c r="H41" s="82">
        <f>+'Input Form Budgets Capital'!G11</f>
        <v>0</v>
      </c>
      <c r="I41" s="82">
        <f>+'Input Form Budgets Capital'!H11</f>
        <v>0</v>
      </c>
      <c r="J41" s="82">
        <f>+'Input Form Budgets Capital'!I11</f>
        <v>0</v>
      </c>
      <c r="K41" s="82">
        <f>+'Input Form Budgets Capital'!J11</f>
        <v>0</v>
      </c>
      <c r="L41" s="82">
        <f>+'Input Form Budgets Capital'!K11</f>
        <v>0</v>
      </c>
      <c r="M41" s="82">
        <f>+'Input Form Budgets Capital'!L11</f>
        <v>0</v>
      </c>
      <c r="N41" s="82">
        <f>+'Input Form Budgets Capital'!M11</f>
        <v>0</v>
      </c>
      <c r="O41" s="82">
        <f>+'Input Form Budgets Capital'!N11</f>
        <v>0</v>
      </c>
      <c r="P41" s="83">
        <f>SUM(D41:O41)</f>
        <v>0</v>
      </c>
    </row>
    <row r="42" spans="1:16" ht="15" x14ac:dyDescent="0.25">
      <c r="A42" s="44"/>
      <c r="B42" s="42" t="s">
        <v>0</v>
      </c>
      <c r="C42" s="81">
        <f>+P42</f>
        <v>0</v>
      </c>
      <c r="D42" s="82">
        <f>+D41</f>
        <v>0</v>
      </c>
      <c r="E42" s="82">
        <f>+E41+D42</f>
        <v>0</v>
      </c>
      <c r="F42" s="82">
        <f t="shared" ref="F42:O42" si="18">+F41+E42</f>
        <v>0</v>
      </c>
      <c r="G42" s="82">
        <f t="shared" si="18"/>
        <v>0</v>
      </c>
      <c r="H42" s="82">
        <f t="shared" si="18"/>
        <v>0</v>
      </c>
      <c r="I42" s="82">
        <f t="shared" si="18"/>
        <v>0</v>
      </c>
      <c r="J42" s="82">
        <f t="shared" si="18"/>
        <v>0</v>
      </c>
      <c r="K42" s="82">
        <f t="shared" si="18"/>
        <v>0</v>
      </c>
      <c r="L42" s="82">
        <f t="shared" si="18"/>
        <v>0</v>
      </c>
      <c r="M42" s="82">
        <f t="shared" si="18"/>
        <v>0</v>
      </c>
      <c r="N42" s="82">
        <f t="shared" si="18"/>
        <v>0</v>
      </c>
      <c r="O42" s="82">
        <f t="shared" si="18"/>
        <v>0</v>
      </c>
      <c r="P42" s="83">
        <f>+O42</f>
        <v>0</v>
      </c>
    </row>
    <row r="43" spans="1:16" ht="15" x14ac:dyDescent="0.25">
      <c r="A43" s="44"/>
      <c r="B43" s="42" t="s">
        <v>1</v>
      </c>
      <c r="C43" s="81">
        <f>+P43</f>
        <v>0</v>
      </c>
      <c r="D43" s="82">
        <f>+'Input Form - Actual Capital'!C11</f>
        <v>0</v>
      </c>
      <c r="E43" s="82">
        <f>+'Input Form - Actual Capital'!D11</f>
        <v>0</v>
      </c>
      <c r="F43" s="82">
        <f>+'Input Form - Actual Capital'!E11</f>
        <v>0</v>
      </c>
      <c r="G43" s="82">
        <f>+'Input Form - Actual Capital'!F11</f>
        <v>0</v>
      </c>
      <c r="H43" s="82">
        <f>+'Input Form - Actual Capital'!G11</f>
        <v>0</v>
      </c>
      <c r="I43" s="82">
        <f>+'Input Form - Actual Capital'!H11</f>
        <v>0</v>
      </c>
      <c r="J43" s="82">
        <f>+'Input Form - Actual Capital'!I11</f>
        <v>0</v>
      </c>
      <c r="K43" s="82">
        <f>+'Input Form - Actual Capital'!J11</f>
        <v>0</v>
      </c>
      <c r="L43" s="82">
        <f>+'Input Form - Actual Capital'!K11</f>
        <v>0</v>
      </c>
      <c r="M43" s="82">
        <f>+'Input Form - Actual Capital'!L11</f>
        <v>0</v>
      </c>
      <c r="N43" s="82">
        <f>+'Input Form - Actual Capital'!M11</f>
        <v>0</v>
      </c>
      <c r="O43" s="82">
        <f>+'Input Form - Actual Capital'!N11</f>
        <v>0</v>
      </c>
      <c r="P43" s="83">
        <f>SUM(D43:O43)</f>
        <v>0</v>
      </c>
    </row>
    <row r="44" spans="1:16" ht="15" x14ac:dyDescent="0.25">
      <c r="A44" s="44"/>
      <c r="B44" s="42" t="s">
        <v>2</v>
      </c>
      <c r="C44" s="81">
        <f>+P44</f>
        <v>0</v>
      </c>
      <c r="D44" s="82">
        <f>+D43</f>
        <v>0</v>
      </c>
      <c r="E44" s="82">
        <f>+E43+D44</f>
        <v>0</v>
      </c>
      <c r="F44" s="82">
        <f t="shared" ref="F44:O45" si="19">+F43+E44</f>
        <v>0</v>
      </c>
      <c r="G44" s="82">
        <f t="shared" si="19"/>
        <v>0</v>
      </c>
      <c r="H44" s="82">
        <f t="shared" si="19"/>
        <v>0</v>
      </c>
      <c r="I44" s="82">
        <f t="shared" si="19"/>
        <v>0</v>
      </c>
      <c r="J44" s="82">
        <f t="shared" si="19"/>
        <v>0</v>
      </c>
      <c r="K44" s="82">
        <f t="shared" si="19"/>
        <v>0</v>
      </c>
      <c r="L44" s="82">
        <f t="shared" si="19"/>
        <v>0</v>
      </c>
      <c r="M44" s="82">
        <f t="shared" si="19"/>
        <v>0</v>
      </c>
      <c r="N44" s="82">
        <f t="shared" si="19"/>
        <v>0</v>
      </c>
      <c r="O44" s="82">
        <f t="shared" si="19"/>
        <v>0</v>
      </c>
      <c r="P44" s="83">
        <f>+O44</f>
        <v>0</v>
      </c>
    </row>
    <row r="45" spans="1:16" ht="13.5" thickBot="1" x14ac:dyDescent="0.25">
      <c r="A45" s="45"/>
      <c r="B45" s="42" t="s">
        <v>3</v>
      </c>
      <c r="C45" s="84">
        <f>+C42-C44</f>
        <v>0</v>
      </c>
      <c r="D45" s="84">
        <f t="shared" ref="D45:P45" si="20">+D42-D44</f>
        <v>0</v>
      </c>
      <c r="E45" s="84">
        <f t="shared" si="20"/>
        <v>0</v>
      </c>
      <c r="F45" s="84">
        <f t="shared" si="20"/>
        <v>0</v>
      </c>
      <c r="G45" s="84">
        <f t="shared" si="20"/>
        <v>0</v>
      </c>
      <c r="H45" s="84">
        <f t="shared" si="20"/>
        <v>0</v>
      </c>
      <c r="I45" s="84">
        <f t="shared" si="20"/>
        <v>0</v>
      </c>
      <c r="J45" s="84">
        <f t="shared" si="20"/>
        <v>0</v>
      </c>
      <c r="K45" s="84">
        <f t="shared" si="20"/>
        <v>0</v>
      </c>
      <c r="L45" s="84">
        <f t="shared" si="20"/>
        <v>0</v>
      </c>
      <c r="M45" s="84">
        <f t="shared" si="20"/>
        <v>0</v>
      </c>
      <c r="N45" s="82">
        <f t="shared" si="19"/>
        <v>0</v>
      </c>
      <c r="O45" s="84">
        <f t="shared" si="20"/>
        <v>0</v>
      </c>
      <c r="P45" s="84">
        <f t="shared" si="20"/>
        <v>0</v>
      </c>
    </row>
    <row r="46" spans="1:16" ht="13.5" thickBot="1" x14ac:dyDescent="0.25">
      <c r="A46" s="40"/>
      <c r="B46" s="40"/>
      <c r="C46" s="80"/>
      <c r="D46" s="62"/>
      <c r="E46" s="62"/>
      <c r="F46" s="62"/>
      <c r="G46" s="62"/>
      <c r="H46" s="62"/>
      <c r="I46" s="62"/>
      <c r="J46" s="62"/>
      <c r="K46" s="62"/>
      <c r="L46" s="62"/>
      <c r="M46" s="62"/>
      <c r="N46" s="62"/>
      <c r="O46" s="62"/>
      <c r="P46" s="62"/>
    </row>
    <row r="47" spans="1:16" ht="15" x14ac:dyDescent="0.25">
      <c r="A47" s="43" t="str">
        <f>+'INPUT FORM - Budget-Expenditure'!A12</f>
        <v>Hoofpaaie</v>
      </c>
      <c r="B47" s="42" t="s">
        <v>291</v>
      </c>
      <c r="C47" s="81">
        <f>+P47</f>
        <v>0</v>
      </c>
      <c r="D47" s="82">
        <f>+'Input Form Budgets Capital'!C12</f>
        <v>0</v>
      </c>
      <c r="E47" s="82">
        <f>+'Input Form Budgets Capital'!D12</f>
        <v>0</v>
      </c>
      <c r="F47" s="82">
        <f>+'Input Form Budgets Capital'!E12</f>
        <v>0</v>
      </c>
      <c r="G47" s="82">
        <f>+'Input Form Budgets Capital'!F12</f>
        <v>0</v>
      </c>
      <c r="H47" s="82">
        <f>+'Input Form Budgets Capital'!G12</f>
        <v>0</v>
      </c>
      <c r="I47" s="82">
        <f>+'Input Form Budgets Capital'!H12</f>
        <v>0</v>
      </c>
      <c r="J47" s="82">
        <f>+'Input Form Budgets Capital'!I12</f>
        <v>0</v>
      </c>
      <c r="K47" s="82">
        <f>+'Input Form Budgets Capital'!J12</f>
        <v>0</v>
      </c>
      <c r="L47" s="82">
        <f>+'Input Form Budgets Capital'!K12</f>
        <v>0</v>
      </c>
      <c r="M47" s="82">
        <f>+'Input Form Budgets Capital'!L12</f>
        <v>0</v>
      </c>
      <c r="N47" s="82">
        <f>+'Input Form Budgets Capital'!M12</f>
        <v>0</v>
      </c>
      <c r="O47" s="82">
        <f>+'Input Form Budgets Capital'!N12</f>
        <v>0</v>
      </c>
      <c r="P47" s="83">
        <f>SUM(D47:O47)</f>
        <v>0</v>
      </c>
    </row>
    <row r="48" spans="1:16" ht="15" x14ac:dyDescent="0.25">
      <c r="A48" s="44"/>
      <c r="B48" s="42" t="s">
        <v>0</v>
      </c>
      <c r="C48" s="81">
        <f>+P48</f>
        <v>0</v>
      </c>
      <c r="D48" s="82">
        <f>+D47</f>
        <v>0</v>
      </c>
      <c r="E48" s="82">
        <f>+E47+D48</f>
        <v>0</v>
      </c>
      <c r="F48" s="82">
        <f t="shared" ref="F48:O48" si="21">+F47+E48</f>
        <v>0</v>
      </c>
      <c r="G48" s="82">
        <f t="shared" si="21"/>
        <v>0</v>
      </c>
      <c r="H48" s="82">
        <f t="shared" si="21"/>
        <v>0</v>
      </c>
      <c r="I48" s="82">
        <f t="shared" si="21"/>
        <v>0</v>
      </c>
      <c r="J48" s="82">
        <f t="shared" si="21"/>
        <v>0</v>
      </c>
      <c r="K48" s="82">
        <f t="shared" si="21"/>
        <v>0</v>
      </c>
      <c r="L48" s="82">
        <f t="shared" si="21"/>
        <v>0</v>
      </c>
      <c r="M48" s="82">
        <f t="shared" si="21"/>
        <v>0</v>
      </c>
      <c r="N48" s="82">
        <f t="shared" si="21"/>
        <v>0</v>
      </c>
      <c r="O48" s="82">
        <f t="shared" si="21"/>
        <v>0</v>
      </c>
      <c r="P48" s="83">
        <f>+O48</f>
        <v>0</v>
      </c>
    </row>
    <row r="49" spans="1:16" ht="15" x14ac:dyDescent="0.25">
      <c r="A49" s="44"/>
      <c r="B49" s="42" t="s">
        <v>1</v>
      </c>
      <c r="C49" s="81">
        <f>+P49</f>
        <v>0</v>
      </c>
      <c r="D49" s="82">
        <f>+'Input Form - Actual Capital'!C12</f>
        <v>0</v>
      </c>
      <c r="E49" s="82">
        <f>+'Input Form - Actual Capital'!D12</f>
        <v>0</v>
      </c>
      <c r="F49" s="82">
        <f>+'Input Form - Actual Capital'!E12</f>
        <v>0</v>
      </c>
      <c r="G49" s="82">
        <f>+'Input Form - Actual Capital'!F12</f>
        <v>0</v>
      </c>
      <c r="H49" s="82">
        <f>+'Input Form - Actual Capital'!G12</f>
        <v>0</v>
      </c>
      <c r="I49" s="82">
        <f>+'Input Form - Actual Capital'!H12</f>
        <v>0</v>
      </c>
      <c r="J49" s="82">
        <f>+'Input Form - Actual Capital'!I12</f>
        <v>0</v>
      </c>
      <c r="K49" s="82">
        <f>+'Input Form - Actual Capital'!J12</f>
        <v>0</v>
      </c>
      <c r="L49" s="82">
        <f>+'Input Form - Actual Capital'!K12</f>
        <v>0</v>
      </c>
      <c r="M49" s="82">
        <f>+'Input Form - Actual Capital'!L12</f>
        <v>0</v>
      </c>
      <c r="N49" s="82">
        <f>+'Input Form - Actual Capital'!M12</f>
        <v>0</v>
      </c>
      <c r="O49" s="82">
        <f>+'Input Form - Actual Capital'!N12</f>
        <v>0</v>
      </c>
      <c r="P49" s="83">
        <f>+O49</f>
        <v>0</v>
      </c>
    </row>
    <row r="50" spans="1:16" ht="15" x14ac:dyDescent="0.25">
      <c r="A50" s="44"/>
      <c r="B50" s="42" t="s">
        <v>2</v>
      </c>
      <c r="C50" s="81">
        <f>+P50</f>
        <v>0</v>
      </c>
      <c r="D50" s="82">
        <f>+D49</f>
        <v>0</v>
      </c>
      <c r="E50" s="82">
        <f>+E49+D50</f>
        <v>0</v>
      </c>
      <c r="F50" s="82">
        <f t="shared" ref="F50:O50" si="22">+F49+E50</f>
        <v>0</v>
      </c>
      <c r="G50" s="82">
        <f t="shared" si="22"/>
        <v>0</v>
      </c>
      <c r="H50" s="82">
        <f t="shared" si="22"/>
        <v>0</v>
      </c>
      <c r="I50" s="82">
        <f t="shared" si="22"/>
        <v>0</v>
      </c>
      <c r="J50" s="82">
        <f t="shared" si="22"/>
        <v>0</v>
      </c>
      <c r="K50" s="82">
        <f t="shared" si="22"/>
        <v>0</v>
      </c>
      <c r="L50" s="82">
        <f t="shared" si="22"/>
        <v>0</v>
      </c>
      <c r="M50" s="82">
        <f t="shared" si="22"/>
        <v>0</v>
      </c>
      <c r="N50" s="82">
        <f t="shared" si="22"/>
        <v>0</v>
      </c>
      <c r="O50" s="82">
        <f t="shared" si="22"/>
        <v>0</v>
      </c>
      <c r="P50" s="83">
        <f>+O50</f>
        <v>0</v>
      </c>
    </row>
    <row r="51" spans="1:16" ht="13.5" thickBot="1" x14ac:dyDescent="0.25">
      <c r="A51" s="45"/>
      <c r="B51" s="42" t="s">
        <v>3</v>
      </c>
      <c r="C51" s="84">
        <f>+C48-C50</f>
        <v>0</v>
      </c>
      <c r="D51" s="84">
        <f t="shared" ref="D51:P51" si="23">+D48-D50</f>
        <v>0</v>
      </c>
      <c r="E51" s="84">
        <f t="shared" si="23"/>
        <v>0</v>
      </c>
      <c r="F51" s="84">
        <f t="shared" si="23"/>
        <v>0</v>
      </c>
      <c r="G51" s="84">
        <f t="shared" si="23"/>
        <v>0</v>
      </c>
      <c r="H51" s="84">
        <f t="shared" si="23"/>
        <v>0</v>
      </c>
      <c r="I51" s="84">
        <f t="shared" si="23"/>
        <v>0</v>
      </c>
      <c r="J51" s="84">
        <f t="shared" si="23"/>
        <v>0</v>
      </c>
      <c r="K51" s="84">
        <f t="shared" si="23"/>
        <v>0</v>
      </c>
      <c r="L51" s="84">
        <f t="shared" si="23"/>
        <v>0</v>
      </c>
      <c r="M51" s="84">
        <f t="shared" si="23"/>
        <v>0</v>
      </c>
      <c r="N51" s="84">
        <f t="shared" si="23"/>
        <v>0</v>
      </c>
      <c r="O51" s="84">
        <f t="shared" si="23"/>
        <v>0</v>
      </c>
      <c r="P51" s="84">
        <f t="shared" si="23"/>
        <v>0</v>
      </c>
    </row>
    <row r="52" spans="1:16" ht="13.5" thickBot="1" x14ac:dyDescent="0.25">
      <c r="A52" s="40"/>
      <c r="B52" s="40"/>
      <c r="C52" s="80"/>
      <c r="D52" s="62"/>
      <c r="E52" s="62"/>
      <c r="F52" s="62"/>
      <c r="G52" s="62"/>
      <c r="H52" s="62"/>
      <c r="I52" s="62"/>
      <c r="J52" s="62"/>
      <c r="K52" s="62"/>
      <c r="L52" s="62"/>
      <c r="M52" s="62"/>
      <c r="N52" s="62"/>
      <c r="O52" s="62"/>
      <c r="P52" s="62"/>
    </row>
    <row r="53" spans="1:16" ht="15" x14ac:dyDescent="0.25">
      <c r="A53" s="43" t="str">
        <f>+'INPUT FORM - Budget-Expenditure'!A13</f>
        <v>Meent</v>
      </c>
      <c r="B53" s="42" t="s">
        <v>291</v>
      </c>
      <c r="C53" s="81">
        <f>+P53</f>
        <v>0</v>
      </c>
      <c r="D53" s="82">
        <f>+'Input Form Budgets Capital'!C13</f>
        <v>0</v>
      </c>
      <c r="E53" s="82">
        <f>+'Input Form Budgets Capital'!D13</f>
        <v>0</v>
      </c>
      <c r="F53" s="82">
        <f>+'Input Form Budgets Capital'!E13</f>
        <v>0</v>
      </c>
      <c r="G53" s="82">
        <f>+'Input Form Budgets Capital'!F13</f>
        <v>0</v>
      </c>
      <c r="H53" s="82">
        <f>+'Input Form Budgets Capital'!G13</f>
        <v>0</v>
      </c>
      <c r="I53" s="82">
        <f>+'Input Form Budgets Capital'!H13</f>
        <v>0</v>
      </c>
      <c r="J53" s="82">
        <f>+'Input Form Budgets Capital'!I13</f>
        <v>0</v>
      </c>
      <c r="K53" s="82">
        <f>+'Input Form Budgets Capital'!J13</f>
        <v>0</v>
      </c>
      <c r="L53" s="82">
        <f>+'Input Form Budgets Capital'!K13</f>
        <v>0</v>
      </c>
      <c r="M53" s="82">
        <f>+'Input Form Budgets Capital'!L13</f>
        <v>0</v>
      </c>
      <c r="N53" s="82">
        <f>+'Input Form Budgets Capital'!M13</f>
        <v>0</v>
      </c>
      <c r="O53" s="82">
        <f>+'Input Form Budgets Capital'!N13</f>
        <v>0</v>
      </c>
      <c r="P53" s="83">
        <f>SUM(D53:O53)</f>
        <v>0</v>
      </c>
    </row>
    <row r="54" spans="1:16" ht="15" x14ac:dyDescent="0.25">
      <c r="A54" s="44"/>
      <c r="B54" s="42" t="s">
        <v>0</v>
      </c>
      <c r="C54" s="81">
        <f>+P54</f>
        <v>0</v>
      </c>
      <c r="D54" s="82">
        <f>+D53</f>
        <v>0</v>
      </c>
      <c r="E54" s="82">
        <f>+E53+D54</f>
        <v>0</v>
      </c>
      <c r="F54" s="82">
        <f t="shared" ref="F54:O54" si="24">+F53+E54</f>
        <v>0</v>
      </c>
      <c r="G54" s="82">
        <f t="shared" si="24"/>
        <v>0</v>
      </c>
      <c r="H54" s="82">
        <f t="shared" si="24"/>
        <v>0</v>
      </c>
      <c r="I54" s="82">
        <f t="shared" si="24"/>
        <v>0</v>
      </c>
      <c r="J54" s="82">
        <f t="shared" si="24"/>
        <v>0</v>
      </c>
      <c r="K54" s="82">
        <f t="shared" si="24"/>
        <v>0</v>
      </c>
      <c r="L54" s="82">
        <f t="shared" si="24"/>
        <v>0</v>
      </c>
      <c r="M54" s="82">
        <f t="shared" si="24"/>
        <v>0</v>
      </c>
      <c r="N54" s="82">
        <f t="shared" si="24"/>
        <v>0</v>
      </c>
      <c r="O54" s="82">
        <f t="shared" si="24"/>
        <v>0</v>
      </c>
      <c r="P54" s="83">
        <f>+O54</f>
        <v>0</v>
      </c>
    </row>
    <row r="55" spans="1:16" ht="15" x14ac:dyDescent="0.25">
      <c r="A55" s="44"/>
      <c r="B55" s="42" t="s">
        <v>1</v>
      </c>
      <c r="C55" s="81">
        <f>+P55</f>
        <v>0</v>
      </c>
      <c r="D55" s="82">
        <f>+'Input Form - Actual Capital'!C13</f>
        <v>0</v>
      </c>
      <c r="E55" s="82">
        <f>+'Input Form - Actual Capital'!D13</f>
        <v>0</v>
      </c>
      <c r="F55" s="82">
        <f>+'Input Form - Actual Capital'!E13</f>
        <v>0</v>
      </c>
      <c r="G55" s="82">
        <f>+'Input Form - Actual Capital'!F13</f>
        <v>0</v>
      </c>
      <c r="H55" s="82">
        <f>+'Input Form - Actual Capital'!G13</f>
        <v>0</v>
      </c>
      <c r="I55" s="82">
        <f>+'Input Form - Actual Capital'!H13</f>
        <v>0</v>
      </c>
      <c r="J55" s="82">
        <f>+'Input Form - Actual Capital'!I13</f>
        <v>0</v>
      </c>
      <c r="K55" s="82">
        <f>+'Input Form - Actual Capital'!J13</f>
        <v>0</v>
      </c>
      <c r="L55" s="82">
        <f>+'Input Form - Actual Capital'!K13</f>
        <v>0</v>
      </c>
      <c r="M55" s="82">
        <f>+'Input Form - Actual Capital'!L13</f>
        <v>0</v>
      </c>
      <c r="N55" s="82">
        <f>+'Input Form - Actual Capital'!M13</f>
        <v>0</v>
      </c>
      <c r="O55" s="82">
        <f>+'Input Form - Actual Capital'!N13</f>
        <v>0</v>
      </c>
      <c r="P55" s="83">
        <f>SUM(D55:O55)</f>
        <v>0</v>
      </c>
    </row>
    <row r="56" spans="1:16" ht="15" x14ac:dyDescent="0.25">
      <c r="A56" s="44"/>
      <c r="B56" s="42" t="s">
        <v>2</v>
      </c>
      <c r="C56" s="81">
        <f>+P56</f>
        <v>0</v>
      </c>
      <c r="D56" s="82">
        <f>+D55</f>
        <v>0</v>
      </c>
      <c r="E56" s="82">
        <f>+E55+D56</f>
        <v>0</v>
      </c>
      <c r="F56" s="82">
        <f t="shared" ref="F56:O56" si="25">+F55+E56</f>
        <v>0</v>
      </c>
      <c r="G56" s="82">
        <f t="shared" si="25"/>
        <v>0</v>
      </c>
      <c r="H56" s="82">
        <f t="shared" si="25"/>
        <v>0</v>
      </c>
      <c r="I56" s="82">
        <f t="shared" si="25"/>
        <v>0</v>
      </c>
      <c r="J56" s="82">
        <f t="shared" si="25"/>
        <v>0</v>
      </c>
      <c r="K56" s="82">
        <f t="shared" si="25"/>
        <v>0</v>
      </c>
      <c r="L56" s="82">
        <f t="shared" si="25"/>
        <v>0</v>
      </c>
      <c r="M56" s="82">
        <f t="shared" si="25"/>
        <v>0</v>
      </c>
      <c r="N56" s="82">
        <f t="shared" si="25"/>
        <v>0</v>
      </c>
      <c r="O56" s="82">
        <f t="shared" si="25"/>
        <v>0</v>
      </c>
      <c r="P56" s="83">
        <f>+O56</f>
        <v>0</v>
      </c>
    </row>
    <row r="57" spans="1:16" ht="13.5" thickBot="1" x14ac:dyDescent="0.25">
      <c r="A57" s="45"/>
      <c r="B57" s="42" t="s">
        <v>3</v>
      </c>
      <c r="C57" s="84">
        <f>+C54-C56</f>
        <v>0</v>
      </c>
      <c r="D57" s="84">
        <f t="shared" ref="D57:P57" si="26">+D54-D56</f>
        <v>0</v>
      </c>
      <c r="E57" s="84">
        <f t="shared" si="26"/>
        <v>0</v>
      </c>
      <c r="F57" s="84">
        <f t="shared" si="26"/>
        <v>0</v>
      </c>
      <c r="G57" s="84">
        <f t="shared" si="26"/>
        <v>0</v>
      </c>
      <c r="H57" s="84">
        <f t="shared" si="26"/>
        <v>0</v>
      </c>
      <c r="I57" s="84">
        <f t="shared" si="26"/>
        <v>0</v>
      </c>
      <c r="J57" s="84">
        <f t="shared" si="26"/>
        <v>0</v>
      </c>
      <c r="K57" s="84">
        <f t="shared" si="26"/>
        <v>0</v>
      </c>
      <c r="L57" s="84">
        <f t="shared" si="26"/>
        <v>0</v>
      </c>
      <c r="M57" s="84">
        <f t="shared" si="26"/>
        <v>0</v>
      </c>
      <c r="N57" s="84">
        <f t="shared" si="26"/>
        <v>0</v>
      </c>
      <c r="O57" s="84">
        <f t="shared" si="26"/>
        <v>0</v>
      </c>
      <c r="P57" s="84">
        <f t="shared" si="26"/>
        <v>0</v>
      </c>
    </row>
    <row r="58" spans="1:16" ht="13.5" thickBot="1" x14ac:dyDescent="0.25">
      <c r="A58" s="40"/>
      <c r="B58" s="40"/>
      <c r="C58" s="80"/>
      <c r="D58" s="62"/>
      <c r="E58" s="62"/>
      <c r="F58" s="62"/>
      <c r="G58" s="62"/>
      <c r="H58" s="62"/>
      <c r="I58" s="62"/>
      <c r="J58" s="62"/>
      <c r="K58" s="62"/>
      <c r="L58" s="62"/>
      <c r="M58" s="62"/>
      <c r="N58" s="62"/>
      <c r="O58" s="62"/>
      <c r="P58" s="62"/>
    </row>
    <row r="59" spans="1:16" ht="15" x14ac:dyDescent="0.25">
      <c r="A59" s="43" t="str">
        <f>+'INPUT FORM - Actual Expenditure'!A14</f>
        <v>Munisipale Geboue en Eiendomme</v>
      </c>
      <c r="B59" s="42" t="s">
        <v>291</v>
      </c>
      <c r="C59" s="81">
        <f>+P59</f>
        <v>0</v>
      </c>
      <c r="D59" s="82">
        <f>+'Input Form Budgets Capital'!C14</f>
        <v>0</v>
      </c>
      <c r="E59" s="82">
        <f>+'Input Form Budgets Capital'!D14</f>
        <v>0</v>
      </c>
      <c r="F59" s="82">
        <f>+'Input Form Budgets Capital'!E14</f>
        <v>0</v>
      </c>
      <c r="G59" s="82">
        <f>+'Input Form Budgets Capital'!F14</f>
        <v>0</v>
      </c>
      <c r="H59" s="82">
        <f>+'Input Form Budgets Capital'!G14</f>
        <v>0</v>
      </c>
      <c r="I59" s="82">
        <f>+'Input Form Budgets Capital'!H14</f>
        <v>0</v>
      </c>
      <c r="J59" s="82">
        <f>+'Input Form Budgets Capital'!I14</f>
        <v>0</v>
      </c>
      <c r="K59" s="82">
        <f>+'Input Form Budgets Capital'!J14</f>
        <v>0</v>
      </c>
      <c r="L59" s="82">
        <f>+'Input Form Budgets Capital'!K14</f>
        <v>0</v>
      </c>
      <c r="M59" s="82">
        <f>+'Input Form Budgets Capital'!L14</f>
        <v>0</v>
      </c>
      <c r="N59" s="82">
        <f>+'Input Form Budgets Capital'!M14</f>
        <v>0</v>
      </c>
      <c r="O59" s="82">
        <f>+'Input Form Budgets Capital'!N14</f>
        <v>0</v>
      </c>
      <c r="P59" s="83">
        <f>SUM(D59:O59)</f>
        <v>0</v>
      </c>
    </row>
    <row r="60" spans="1:16" ht="15" x14ac:dyDescent="0.25">
      <c r="A60" s="44"/>
      <c r="B60" s="42" t="s">
        <v>0</v>
      </c>
      <c r="C60" s="81">
        <f>+P60</f>
        <v>0</v>
      </c>
      <c r="D60" s="82">
        <f>+D59</f>
        <v>0</v>
      </c>
      <c r="E60" s="82">
        <f>+E59+D60</f>
        <v>0</v>
      </c>
      <c r="F60" s="82">
        <f t="shared" ref="F60:O60" si="27">+F59+E60</f>
        <v>0</v>
      </c>
      <c r="G60" s="82">
        <f t="shared" si="27"/>
        <v>0</v>
      </c>
      <c r="H60" s="82">
        <f t="shared" si="27"/>
        <v>0</v>
      </c>
      <c r="I60" s="82">
        <f t="shared" si="27"/>
        <v>0</v>
      </c>
      <c r="J60" s="82">
        <f t="shared" si="27"/>
        <v>0</v>
      </c>
      <c r="K60" s="82">
        <f t="shared" si="27"/>
        <v>0</v>
      </c>
      <c r="L60" s="82">
        <f t="shared" si="27"/>
        <v>0</v>
      </c>
      <c r="M60" s="82">
        <f t="shared" si="27"/>
        <v>0</v>
      </c>
      <c r="N60" s="82">
        <f t="shared" si="27"/>
        <v>0</v>
      </c>
      <c r="O60" s="82">
        <f t="shared" si="27"/>
        <v>0</v>
      </c>
      <c r="P60" s="83">
        <f>+O60</f>
        <v>0</v>
      </c>
    </row>
    <row r="61" spans="1:16" ht="15" x14ac:dyDescent="0.25">
      <c r="A61" s="44"/>
      <c r="B61" s="42" t="s">
        <v>1</v>
      </c>
      <c r="C61" s="81">
        <f>+P61</f>
        <v>0</v>
      </c>
      <c r="D61" s="82">
        <f>+'Input Form - Actual Capital'!C14</f>
        <v>0</v>
      </c>
      <c r="E61" s="82">
        <f>+'Input Form - Actual Capital'!D14</f>
        <v>0</v>
      </c>
      <c r="F61" s="82">
        <f>+'Input Form - Actual Capital'!E14</f>
        <v>0</v>
      </c>
      <c r="G61" s="82">
        <f>+'Input Form - Actual Capital'!F14</f>
        <v>0</v>
      </c>
      <c r="H61" s="82">
        <f>+'Input Form - Actual Capital'!G14</f>
        <v>0</v>
      </c>
      <c r="I61" s="82">
        <f>+'Input Form - Actual Capital'!H14</f>
        <v>0</v>
      </c>
      <c r="J61" s="82">
        <f>+'Input Form - Actual Capital'!I14</f>
        <v>0</v>
      </c>
      <c r="K61" s="82">
        <f>+'Input Form - Actual Capital'!J14</f>
        <v>0</v>
      </c>
      <c r="L61" s="82">
        <f>+'Input Form - Actual Capital'!K14</f>
        <v>0</v>
      </c>
      <c r="M61" s="82">
        <f>+'Input Form - Actual Capital'!L14</f>
        <v>0</v>
      </c>
      <c r="N61" s="82">
        <f>+'Input Form - Actual Capital'!M14</f>
        <v>0</v>
      </c>
      <c r="O61" s="82">
        <f>+'Input Form - Actual Capital'!N14</f>
        <v>0</v>
      </c>
      <c r="P61" s="83">
        <f>+O61</f>
        <v>0</v>
      </c>
    </row>
    <row r="62" spans="1:16" ht="15" x14ac:dyDescent="0.25">
      <c r="A62" s="44"/>
      <c r="B62" s="42" t="s">
        <v>2</v>
      </c>
      <c r="C62" s="81">
        <f>+P62</f>
        <v>0</v>
      </c>
      <c r="D62" s="82">
        <f>+D61</f>
        <v>0</v>
      </c>
      <c r="E62" s="82">
        <f>+E61+D62</f>
        <v>0</v>
      </c>
      <c r="F62" s="82">
        <f t="shared" ref="F62:O62" si="28">+F61+E62</f>
        <v>0</v>
      </c>
      <c r="G62" s="82">
        <f t="shared" si="28"/>
        <v>0</v>
      </c>
      <c r="H62" s="82">
        <f t="shared" si="28"/>
        <v>0</v>
      </c>
      <c r="I62" s="82">
        <f t="shared" si="28"/>
        <v>0</v>
      </c>
      <c r="J62" s="82">
        <f t="shared" si="28"/>
        <v>0</v>
      </c>
      <c r="K62" s="82">
        <f t="shared" si="28"/>
        <v>0</v>
      </c>
      <c r="L62" s="82">
        <f t="shared" si="28"/>
        <v>0</v>
      </c>
      <c r="M62" s="82">
        <f t="shared" si="28"/>
        <v>0</v>
      </c>
      <c r="N62" s="82">
        <f t="shared" si="28"/>
        <v>0</v>
      </c>
      <c r="O62" s="82">
        <f t="shared" si="28"/>
        <v>0</v>
      </c>
      <c r="P62" s="83">
        <f>+O62</f>
        <v>0</v>
      </c>
    </row>
    <row r="63" spans="1:16" ht="13.5" thickBot="1" x14ac:dyDescent="0.25">
      <c r="A63" s="45"/>
      <c r="B63" s="42" t="s">
        <v>3</v>
      </c>
      <c r="C63" s="84">
        <f>+C60-C62</f>
        <v>0</v>
      </c>
      <c r="D63" s="84">
        <f t="shared" ref="D63:P63" si="29">+D60-D62</f>
        <v>0</v>
      </c>
      <c r="E63" s="84">
        <f t="shared" si="29"/>
        <v>0</v>
      </c>
      <c r="F63" s="84">
        <f t="shared" si="29"/>
        <v>0</v>
      </c>
      <c r="G63" s="84">
        <f t="shared" si="29"/>
        <v>0</v>
      </c>
      <c r="H63" s="84">
        <f t="shared" si="29"/>
        <v>0</v>
      </c>
      <c r="I63" s="84">
        <f t="shared" si="29"/>
        <v>0</v>
      </c>
      <c r="J63" s="84">
        <f t="shared" si="29"/>
        <v>0</v>
      </c>
      <c r="K63" s="84">
        <f t="shared" si="29"/>
        <v>0</v>
      </c>
      <c r="L63" s="84">
        <f t="shared" si="29"/>
        <v>0</v>
      </c>
      <c r="M63" s="84">
        <f t="shared" si="29"/>
        <v>0</v>
      </c>
      <c r="N63" s="84">
        <f t="shared" si="29"/>
        <v>0</v>
      </c>
      <c r="O63" s="84">
        <f t="shared" si="29"/>
        <v>0</v>
      </c>
      <c r="P63" s="84">
        <f t="shared" si="29"/>
        <v>0</v>
      </c>
    </row>
    <row r="64" spans="1:16" ht="13.5" thickBot="1" x14ac:dyDescent="0.25">
      <c r="A64" s="40"/>
      <c r="B64" s="40"/>
      <c r="C64" s="80"/>
      <c r="D64" s="62"/>
      <c r="E64" s="62"/>
      <c r="F64" s="62"/>
      <c r="G64" s="62"/>
      <c r="H64" s="62"/>
      <c r="I64" s="62"/>
      <c r="J64" s="62"/>
      <c r="K64" s="62"/>
      <c r="L64" s="62"/>
      <c r="M64" s="62"/>
      <c r="N64" s="62"/>
      <c r="O64" s="62"/>
      <c r="P64" s="62"/>
    </row>
    <row r="65" spans="1:16" ht="15" x14ac:dyDescent="0.25">
      <c r="A65" s="43" t="str">
        <f>+'INPUT FORM - Budget-Expenditure'!A15</f>
        <v>Museum</v>
      </c>
      <c r="B65" s="42" t="s">
        <v>291</v>
      </c>
      <c r="C65" s="81">
        <f>+P65</f>
        <v>0</v>
      </c>
      <c r="D65" s="82">
        <f>+'Input Form Budgets Capital'!C15</f>
        <v>0</v>
      </c>
      <c r="E65" s="82">
        <f>+'Input Form Budgets Capital'!D15</f>
        <v>0</v>
      </c>
      <c r="F65" s="82">
        <f>+'Input Form Budgets Capital'!E15</f>
        <v>0</v>
      </c>
      <c r="G65" s="82">
        <f>+'Input Form Budgets Capital'!F15</f>
        <v>0</v>
      </c>
      <c r="H65" s="82">
        <f>+'Input Form Budgets Capital'!G15</f>
        <v>0</v>
      </c>
      <c r="I65" s="82">
        <f>+'Input Form Budgets Capital'!H15</f>
        <v>0</v>
      </c>
      <c r="J65" s="82">
        <f>+'Input Form Budgets Capital'!I15</f>
        <v>0</v>
      </c>
      <c r="K65" s="82">
        <f>+'Input Form Budgets Capital'!J15</f>
        <v>0</v>
      </c>
      <c r="L65" s="82">
        <f>+'Input Form Budgets Capital'!K15</f>
        <v>0</v>
      </c>
      <c r="M65" s="82">
        <f>+'Input Form Budgets Capital'!L15</f>
        <v>0</v>
      </c>
      <c r="N65" s="82">
        <f>+'Input Form Budgets Capital'!M15</f>
        <v>0</v>
      </c>
      <c r="O65" s="82">
        <f>+'Input Form Budgets Capital'!N15</f>
        <v>0</v>
      </c>
      <c r="P65" s="83">
        <f>SUM(D65:O65)</f>
        <v>0</v>
      </c>
    </row>
    <row r="66" spans="1:16" ht="15" x14ac:dyDescent="0.25">
      <c r="A66" s="44"/>
      <c r="B66" s="42" t="s">
        <v>0</v>
      </c>
      <c r="C66" s="81">
        <f>+P66</f>
        <v>0</v>
      </c>
      <c r="D66" s="82">
        <f>+D65</f>
        <v>0</v>
      </c>
      <c r="E66" s="82">
        <f>+E65+D66</f>
        <v>0</v>
      </c>
      <c r="F66" s="82">
        <f t="shared" ref="F66:O66" si="30">+F65+E66</f>
        <v>0</v>
      </c>
      <c r="G66" s="82">
        <f t="shared" si="30"/>
        <v>0</v>
      </c>
      <c r="H66" s="82">
        <f t="shared" si="30"/>
        <v>0</v>
      </c>
      <c r="I66" s="82">
        <f t="shared" si="30"/>
        <v>0</v>
      </c>
      <c r="J66" s="82">
        <f t="shared" si="30"/>
        <v>0</v>
      </c>
      <c r="K66" s="82">
        <f t="shared" si="30"/>
        <v>0</v>
      </c>
      <c r="L66" s="82">
        <f t="shared" si="30"/>
        <v>0</v>
      </c>
      <c r="M66" s="82">
        <f t="shared" si="30"/>
        <v>0</v>
      </c>
      <c r="N66" s="82">
        <f t="shared" si="30"/>
        <v>0</v>
      </c>
      <c r="O66" s="82">
        <f t="shared" si="30"/>
        <v>0</v>
      </c>
      <c r="P66" s="83">
        <f>+O66</f>
        <v>0</v>
      </c>
    </row>
    <row r="67" spans="1:16" ht="15" x14ac:dyDescent="0.25">
      <c r="A67" s="44"/>
      <c r="B67" s="42" t="s">
        <v>1</v>
      </c>
      <c r="C67" s="81">
        <f>+P67</f>
        <v>0</v>
      </c>
      <c r="D67" s="82">
        <f>+'Input Form - Actual Capital'!C15</f>
        <v>0</v>
      </c>
      <c r="E67" s="82">
        <f>+'Input Form - Actual Capital'!D15</f>
        <v>0</v>
      </c>
      <c r="F67" s="82">
        <f>+'Input Form - Actual Capital'!E15</f>
        <v>0</v>
      </c>
      <c r="G67" s="82">
        <f>+'Input Form - Actual Capital'!F15</f>
        <v>0</v>
      </c>
      <c r="H67" s="82">
        <f>+'Input Form - Actual Capital'!G15</f>
        <v>0</v>
      </c>
      <c r="I67" s="82">
        <f>+'Input Form - Actual Capital'!H15</f>
        <v>0</v>
      </c>
      <c r="J67" s="82">
        <f>+'Input Form - Actual Capital'!I15</f>
        <v>0</v>
      </c>
      <c r="K67" s="82">
        <f>+'Input Form - Actual Capital'!J15</f>
        <v>0</v>
      </c>
      <c r="L67" s="82">
        <f>+'Input Form - Actual Capital'!K15</f>
        <v>0</v>
      </c>
      <c r="M67" s="82">
        <f>+'Input Form - Actual Capital'!L15</f>
        <v>0</v>
      </c>
      <c r="N67" s="82">
        <f>+'Input Form - Actual Capital'!M15</f>
        <v>0</v>
      </c>
      <c r="O67" s="82">
        <f>+'Input Form - Actual Capital'!N15</f>
        <v>0</v>
      </c>
      <c r="P67" s="83">
        <f>SUM(D67:O67)</f>
        <v>0</v>
      </c>
    </row>
    <row r="68" spans="1:16" ht="15" x14ac:dyDescent="0.25">
      <c r="A68" s="44"/>
      <c r="B68" s="42" t="s">
        <v>2</v>
      </c>
      <c r="C68" s="81">
        <f>+P68</f>
        <v>0</v>
      </c>
      <c r="D68" s="82">
        <f>+D67</f>
        <v>0</v>
      </c>
      <c r="E68" s="82">
        <f>+E67+D68</f>
        <v>0</v>
      </c>
      <c r="F68" s="82">
        <f t="shared" ref="F68:O68" si="31">+F67+E68</f>
        <v>0</v>
      </c>
      <c r="G68" s="82">
        <f t="shared" si="31"/>
        <v>0</v>
      </c>
      <c r="H68" s="82">
        <f t="shared" si="31"/>
        <v>0</v>
      </c>
      <c r="I68" s="82">
        <f t="shared" si="31"/>
        <v>0</v>
      </c>
      <c r="J68" s="82">
        <f t="shared" si="31"/>
        <v>0</v>
      </c>
      <c r="K68" s="82">
        <f t="shared" si="31"/>
        <v>0</v>
      </c>
      <c r="L68" s="82">
        <f t="shared" si="31"/>
        <v>0</v>
      </c>
      <c r="M68" s="82">
        <f t="shared" si="31"/>
        <v>0</v>
      </c>
      <c r="N68" s="82">
        <f t="shared" si="31"/>
        <v>0</v>
      </c>
      <c r="O68" s="82">
        <f t="shared" si="31"/>
        <v>0</v>
      </c>
      <c r="P68" s="83">
        <f>+O68</f>
        <v>0</v>
      </c>
    </row>
    <row r="69" spans="1:16" ht="13.5" thickBot="1" x14ac:dyDescent="0.25">
      <c r="A69" s="45"/>
      <c r="B69" s="42" t="s">
        <v>3</v>
      </c>
      <c r="C69" s="84">
        <f>+C66-C68</f>
        <v>0</v>
      </c>
      <c r="D69" s="84">
        <f t="shared" ref="D69:P69" si="32">+D66-D68</f>
        <v>0</v>
      </c>
      <c r="E69" s="84">
        <f t="shared" si="32"/>
        <v>0</v>
      </c>
      <c r="F69" s="84">
        <f t="shared" si="32"/>
        <v>0</v>
      </c>
      <c r="G69" s="84">
        <f t="shared" si="32"/>
        <v>0</v>
      </c>
      <c r="H69" s="84">
        <f t="shared" si="32"/>
        <v>0</v>
      </c>
      <c r="I69" s="84">
        <f t="shared" si="32"/>
        <v>0</v>
      </c>
      <c r="J69" s="84">
        <f t="shared" si="32"/>
        <v>0</v>
      </c>
      <c r="K69" s="84">
        <f t="shared" si="32"/>
        <v>0</v>
      </c>
      <c r="L69" s="84">
        <f t="shared" si="32"/>
        <v>0</v>
      </c>
      <c r="M69" s="84">
        <f t="shared" si="32"/>
        <v>0</v>
      </c>
      <c r="N69" s="84">
        <f t="shared" si="32"/>
        <v>0</v>
      </c>
      <c r="O69" s="84">
        <f t="shared" si="32"/>
        <v>0</v>
      </c>
      <c r="P69" s="84">
        <f t="shared" si="32"/>
        <v>0</v>
      </c>
    </row>
    <row r="70" spans="1:16" x14ac:dyDescent="0.2">
      <c r="A70" s="40"/>
      <c r="B70" s="40"/>
      <c r="C70" s="80"/>
      <c r="D70" s="62"/>
      <c r="E70" s="62"/>
      <c r="F70" s="62"/>
      <c r="G70" s="62"/>
      <c r="H70" s="62"/>
      <c r="I70" s="62"/>
      <c r="J70" s="62"/>
      <c r="K70" s="62"/>
      <c r="L70" s="62"/>
      <c r="M70" s="62"/>
      <c r="N70" s="62"/>
      <c r="O70" s="62"/>
      <c r="P70" s="62"/>
    </row>
    <row r="71" spans="1:16" ht="13.5" thickBot="1" x14ac:dyDescent="0.25">
      <c r="A71" s="40"/>
      <c r="B71" s="40"/>
      <c r="C71" s="80"/>
      <c r="D71" s="62"/>
      <c r="E71" s="62"/>
      <c r="F71" s="62"/>
      <c r="G71" s="62"/>
      <c r="H71" s="62"/>
      <c r="I71" s="62"/>
      <c r="J71" s="62"/>
      <c r="K71" s="62"/>
      <c r="L71" s="62"/>
      <c r="M71" s="62"/>
      <c r="N71" s="62"/>
      <c r="O71" s="62"/>
      <c r="P71" s="62"/>
    </row>
    <row r="72" spans="1:16" ht="15" x14ac:dyDescent="0.25">
      <c r="A72" s="43" t="str">
        <f>+'INPUT FORM - Budget-Expenditure'!A16</f>
        <v>Natuurtuin</v>
      </c>
      <c r="B72" s="42" t="s">
        <v>291</v>
      </c>
      <c r="C72" s="81">
        <f>+P72</f>
        <v>0</v>
      </c>
      <c r="D72" s="82">
        <f>+'Input Form Budgets Capital'!C16</f>
        <v>0</v>
      </c>
      <c r="E72" s="82">
        <f>+'Input Form Budgets Capital'!D16</f>
        <v>0</v>
      </c>
      <c r="F72" s="82">
        <f>+'Input Form Budgets Capital'!E16</f>
        <v>0</v>
      </c>
      <c r="G72" s="82">
        <f>+'Input Form Budgets Capital'!F16</f>
        <v>0</v>
      </c>
      <c r="H72" s="82">
        <f>+'Input Form Budgets Capital'!G16</f>
        <v>0</v>
      </c>
      <c r="I72" s="82">
        <f>+'Input Form Budgets Capital'!H16</f>
        <v>0</v>
      </c>
      <c r="J72" s="82">
        <f>+'Input Form Budgets Capital'!I16</f>
        <v>0</v>
      </c>
      <c r="K72" s="82">
        <f>+'Input Form Budgets Capital'!J16</f>
        <v>0</v>
      </c>
      <c r="L72" s="82">
        <f>+'Input Form Budgets Capital'!K16</f>
        <v>0</v>
      </c>
      <c r="M72" s="82">
        <f>+'Input Form Budgets Capital'!L16</f>
        <v>0</v>
      </c>
      <c r="N72" s="82">
        <f>+'Input Form Budgets Capital'!M16</f>
        <v>0</v>
      </c>
      <c r="O72" s="82">
        <f>+'Input Form Budgets Capital'!N16</f>
        <v>0</v>
      </c>
      <c r="P72" s="83">
        <f>SUM(D72:O72)</f>
        <v>0</v>
      </c>
    </row>
    <row r="73" spans="1:16" ht="15" x14ac:dyDescent="0.25">
      <c r="A73" s="44"/>
      <c r="B73" s="42" t="s">
        <v>0</v>
      </c>
      <c r="C73" s="81">
        <f>+P73</f>
        <v>0</v>
      </c>
      <c r="D73" s="82">
        <f>+D72</f>
        <v>0</v>
      </c>
      <c r="E73" s="82">
        <f t="shared" ref="E73:O73" si="33">+E72+D73</f>
        <v>0</v>
      </c>
      <c r="F73" s="82">
        <f t="shared" si="33"/>
        <v>0</v>
      </c>
      <c r="G73" s="82">
        <f t="shared" si="33"/>
        <v>0</v>
      </c>
      <c r="H73" s="82">
        <f t="shared" si="33"/>
        <v>0</v>
      </c>
      <c r="I73" s="82">
        <f t="shared" si="33"/>
        <v>0</v>
      </c>
      <c r="J73" s="82">
        <f t="shared" si="33"/>
        <v>0</v>
      </c>
      <c r="K73" s="82">
        <f t="shared" si="33"/>
        <v>0</v>
      </c>
      <c r="L73" s="82">
        <f t="shared" si="33"/>
        <v>0</v>
      </c>
      <c r="M73" s="82">
        <f t="shared" si="33"/>
        <v>0</v>
      </c>
      <c r="N73" s="82">
        <f t="shared" si="33"/>
        <v>0</v>
      </c>
      <c r="O73" s="82">
        <f t="shared" si="33"/>
        <v>0</v>
      </c>
      <c r="P73" s="83">
        <f>+O73</f>
        <v>0</v>
      </c>
    </row>
    <row r="74" spans="1:16" ht="15" x14ac:dyDescent="0.25">
      <c r="A74" s="44"/>
      <c r="B74" s="42" t="s">
        <v>1</v>
      </c>
      <c r="C74" s="81">
        <f>+P74</f>
        <v>0</v>
      </c>
      <c r="D74" s="82">
        <f>+'Input Form - Actual Capital'!C16</f>
        <v>0</v>
      </c>
      <c r="E74" s="82">
        <f>+'Input Form - Actual Capital'!D16</f>
        <v>0</v>
      </c>
      <c r="F74" s="82">
        <f>+'Input Form - Actual Capital'!E16</f>
        <v>0</v>
      </c>
      <c r="G74" s="82">
        <f>+'Input Form - Actual Capital'!F16</f>
        <v>0</v>
      </c>
      <c r="H74" s="82">
        <f>+'Input Form - Actual Capital'!G16</f>
        <v>0</v>
      </c>
      <c r="I74" s="82">
        <f>+'Input Form - Actual Capital'!H16</f>
        <v>0</v>
      </c>
      <c r="J74" s="82">
        <f>+'Input Form - Actual Capital'!I16</f>
        <v>0</v>
      </c>
      <c r="K74" s="82">
        <f>+'Input Form - Actual Capital'!J16</f>
        <v>0</v>
      </c>
      <c r="L74" s="82">
        <f>+'Input Form - Actual Capital'!K16</f>
        <v>0</v>
      </c>
      <c r="M74" s="82">
        <f>+'Input Form - Actual Capital'!L16</f>
        <v>0</v>
      </c>
      <c r="N74" s="82">
        <f>+'Input Form - Actual Capital'!M16</f>
        <v>0</v>
      </c>
      <c r="O74" s="82">
        <f>+'Input Form - Actual Capital'!N16</f>
        <v>0</v>
      </c>
      <c r="P74" s="83">
        <f>SUM(D74:O74)</f>
        <v>0</v>
      </c>
    </row>
    <row r="75" spans="1:16" ht="15" x14ac:dyDescent="0.25">
      <c r="A75" s="44"/>
      <c r="B75" s="42" t="s">
        <v>2</v>
      </c>
      <c r="C75" s="81">
        <f>+P75</f>
        <v>0</v>
      </c>
      <c r="D75" s="82">
        <f>+D74</f>
        <v>0</v>
      </c>
      <c r="E75" s="82">
        <f t="shared" ref="E75:O75" si="34">+E74+D75</f>
        <v>0</v>
      </c>
      <c r="F75" s="82">
        <f t="shared" si="34"/>
        <v>0</v>
      </c>
      <c r="G75" s="82">
        <f t="shared" si="34"/>
        <v>0</v>
      </c>
      <c r="H75" s="82">
        <f t="shared" si="34"/>
        <v>0</v>
      </c>
      <c r="I75" s="82">
        <f t="shared" si="34"/>
        <v>0</v>
      </c>
      <c r="J75" s="82">
        <f t="shared" si="34"/>
        <v>0</v>
      </c>
      <c r="K75" s="82">
        <f t="shared" si="34"/>
        <v>0</v>
      </c>
      <c r="L75" s="82">
        <f t="shared" si="34"/>
        <v>0</v>
      </c>
      <c r="M75" s="82">
        <f t="shared" si="34"/>
        <v>0</v>
      </c>
      <c r="N75" s="82">
        <f t="shared" si="34"/>
        <v>0</v>
      </c>
      <c r="O75" s="82">
        <f t="shared" si="34"/>
        <v>0</v>
      </c>
      <c r="P75" s="83">
        <f>+O75</f>
        <v>0</v>
      </c>
    </row>
    <row r="76" spans="1:16" ht="13.5" thickBot="1" x14ac:dyDescent="0.25">
      <c r="A76" s="45"/>
      <c r="B76" s="42" t="s">
        <v>3</v>
      </c>
      <c r="C76" s="84">
        <f t="shared" ref="C76:P76" si="35">+C73-C75</f>
        <v>0</v>
      </c>
      <c r="D76" s="84">
        <f t="shared" si="35"/>
        <v>0</v>
      </c>
      <c r="E76" s="84">
        <f t="shared" si="35"/>
        <v>0</v>
      </c>
      <c r="F76" s="84">
        <f t="shared" si="35"/>
        <v>0</v>
      </c>
      <c r="G76" s="84">
        <f t="shared" si="35"/>
        <v>0</v>
      </c>
      <c r="H76" s="84">
        <f t="shared" si="35"/>
        <v>0</v>
      </c>
      <c r="I76" s="84">
        <f t="shared" si="35"/>
        <v>0</v>
      </c>
      <c r="J76" s="84">
        <f t="shared" si="35"/>
        <v>0</v>
      </c>
      <c r="K76" s="84">
        <f t="shared" si="35"/>
        <v>0</v>
      </c>
      <c r="L76" s="84">
        <f t="shared" si="35"/>
        <v>0</v>
      </c>
      <c r="M76" s="84">
        <f t="shared" si="35"/>
        <v>0</v>
      </c>
      <c r="N76" s="84">
        <f t="shared" si="35"/>
        <v>0</v>
      </c>
      <c r="O76" s="84">
        <f t="shared" si="35"/>
        <v>0</v>
      </c>
      <c r="P76" s="84">
        <f t="shared" si="35"/>
        <v>0</v>
      </c>
    </row>
    <row r="77" spans="1:16" ht="13.5" thickBot="1" x14ac:dyDescent="0.25">
      <c r="A77" s="40"/>
      <c r="B77" s="40"/>
      <c r="C77" s="80"/>
      <c r="D77" s="62"/>
      <c r="E77" s="62"/>
      <c r="F77" s="62"/>
      <c r="G77" s="62"/>
      <c r="H77" s="62"/>
      <c r="I77" s="62"/>
      <c r="J77" s="62"/>
      <c r="K77" s="62"/>
      <c r="L77" s="62"/>
      <c r="M77" s="62"/>
      <c r="N77" s="62"/>
      <c r="O77" s="62"/>
      <c r="P77" s="62"/>
    </row>
    <row r="78" spans="1:16" ht="15" x14ac:dyDescent="0.25">
      <c r="A78" s="43" t="str">
        <f>+'INPUT FORM - Budget-Expenditure'!A17</f>
        <v>Openbare Werke</v>
      </c>
      <c r="B78" s="42" t="s">
        <v>291</v>
      </c>
      <c r="C78" s="81">
        <f>+P78</f>
        <v>0</v>
      </c>
      <c r="D78" s="82">
        <f>+'Input Form Budgets Capital'!C17</f>
        <v>0</v>
      </c>
      <c r="E78" s="82">
        <f>+'Input Form Budgets Capital'!D17</f>
        <v>0</v>
      </c>
      <c r="F78" s="82">
        <f>+'Input Form Budgets Capital'!E17</f>
        <v>0</v>
      </c>
      <c r="G78" s="82">
        <f>+'Input Form Budgets Capital'!F17</f>
        <v>0</v>
      </c>
      <c r="H78" s="82">
        <f>+'Input Form Budgets Capital'!G17</f>
        <v>0</v>
      </c>
      <c r="I78" s="82">
        <f>+'Input Form Budgets Capital'!H17</f>
        <v>0</v>
      </c>
      <c r="J78" s="82">
        <f>+'Input Form Budgets Capital'!I17</f>
        <v>0</v>
      </c>
      <c r="K78" s="82">
        <f>+'Input Form Budgets Capital'!J17</f>
        <v>0</v>
      </c>
      <c r="L78" s="82">
        <f>+'Input Form Budgets Capital'!K17</f>
        <v>0</v>
      </c>
      <c r="M78" s="82">
        <f>+'Input Form Budgets Capital'!L17</f>
        <v>0</v>
      </c>
      <c r="N78" s="82">
        <f>+'Input Form Budgets Capital'!M17</f>
        <v>0</v>
      </c>
      <c r="O78" s="82">
        <f>+'Input Form Budgets Capital'!N17</f>
        <v>0</v>
      </c>
      <c r="P78" s="83">
        <f>SUM(D78:O78)</f>
        <v>0</v>
      </c>
    </row>
    <row r="79" spans="1:16" ht="15" x14ac:dyDescent="0.25">
      <c r="A79" s="44"/>
      <c r="B79" s="42" t="s">
        <v>0</v>
      </c>
      <c r="C79" s="81">
        <f>+P79</f>
        <v>0</v>
      </c>
      <c r="D79" s="82">
        <f>+D78</f>
        <v>0</v>
      </c>
      <c r="E79" s="82">
        <f>+E78+D79</f>
        <v>0</v>
      </c>
      <c r="F79" s="82">
        <f t="shared" ref="F79:O79" si="36">+F78+E79</f>
        <v>0</v>
      </c>
      <c r="G79" s="82">
        <f t="shared" si="36"/>
        <v>0</v>
      </c>
      <c r="H79" s="82">
        <f t="shared" si="36"/>
        <v>0</v>
      </c>
      <c r="I79" s="82">
        <f t="shared" si="36"/>
        <v>0</v>
      </c>
      <c r="J79" s="82">
        <f t="shared" si="36"/>
        <v>0</v>
      </c>
      <c r="K79" s="82">
        <f t="shared" si="36"/>
        <v>0</v>
      </c>
      <c r="L79" s="82">
        <f t="shared" si="36"/>
        <v>0</v>
      </c>
      <c r="M79" s="82">
        <f t="shared" si="36"/>
        <v>0</v>
      </c>
      <c r="N79" s="82">
        <f t="shared" si="36"/>
        <v>0</v>
      </c>
      <c r="O79" s="82">
        <f t="shared" si="36"/>
        <v>0</v>
      </c>
      <c r="P79" s="83">
        <f>+O79</f>
        <v>0</v>
      </c>
    </row>
    <row r="80" spans="1:16" ht="15" x14ac:dyDescent="0.25">
      <c r="A80" s="44"/>
      <c r="B80" s="42" t="s">
        <v>1</v>
      </c>
      <c r="C80" s="81">
        <f>+P80</f>
        <v>0</v>
      </c>
      <c r="D80" s="82">
        <f>+'Input Form - Actual Capital'!C17</f>
        <v>0</v>
      </c>
      <c r="E80" s="82">
        <f>+'Input Form - Actual Capital'!D17</f>
        <v>0</v>
      </c>
      <c r="F80" s="82">
        <f>+'Input Form - Actual Capital'!E17</f>
        <v>0</v>
      </c>
      <c r="G80" s="82">
        <f>+'Input Form - Actual Capital'!F17</f>
        <v>0</v>
      </c>
      <c r="H80" s="82">
        <f>+'Input Form - Actual Capital'!G17</f>
        <v>0</v>
      </c>
      <c r="I80" s="82">
        <f>+'Input Form - Actual Capital'!H17</f>
        <v>0</v>
      </c>
      <c r="J80" s="82">
        <f>+'Input Form - Actual Capital'!I17</f>
        <v>0</v>
      </c>
      <c r="K80" s="82">
        <f>+'Input Form - Actual Capital'!J17</f>
        <v>0</v>
      </c>
      <c r="L80" s="82">
        <f>+'Input Form - Actual Capital'!K17</f>
        <v>0</v>
      </c>
      <c r="M80" s="82">
        <f>+'Input Form - Actual Capital'!L17</f>
        <v>0</v>
      </c>
      <c r="N80" s="82">
        <f>+'Input Form - Actual Capital'!M17</f>
        <v>0</v>
      </c>
      <c r="O80" s="82">
        <f>+'Input Form - Actual Capital'!N17</f>
        <v>0</v>
      </c>
      <c r="P80" s="83">
        <f>SUM(D80:O80)</f>
        <v>0</v>
      </c>
    </row>
    <row r="81" spans="1:16" ht="15" x14ac:dyDescent="0.25">
      <c r="A81" s="44"/>
      <c r="B81" s="42" t="s">
        <v>2</v>
      </c>
      <c r="C81" s="81">
        <f>+P81</f>
        <v>0</v>
      </c>
      <c r="D81" s="82">
        <f>+D80</f>
        <v>0</v>
      </c>
      <c r="E81" s="82">
        <f>+E80+D81</f>
        <v>0</v>
      </c>
      <c r="F81" s="82">
        <f t="shared" ref="F81:O81" si="37">+F80+E81</f>
        <v>0</v>
      </c>
      <c r="G81" s="82">
        <f t="shared" si="37"/>
        <v>0</v>
      </c>
      <c r="H81" s="82">
        <f t="shared" si="37"/>
        <v>0</v>
      </c>
      <c r="I81" s="82">
        <f t="shared" si="37"/>
        <v>0</v>
      </c>
      <c r="J81" s="82">
        <f t="shared" si="37"/>
        <v>0</v>
      </c>
      <c r="K81" s="82">
        <f t="shared" si="37"/>
        <v>0</v>
      </c>
      <c r="L81" s="82">
        <f t="shared" si="37"/>
        <v>0</v>
      </c>
      <c r="M81" s="82">
        <f t="shared" si="37"/>
        <v>0</v>
      </c>
      <c r="N81" s="82">
        <f t="shared" si="37"/>
        <v>0</v>
      </c>
      <c r="O81" s="82">
        <f t="shared" si="37"/>
        <v>0</v>
      </c>
      <c r="P81" s="83">
        <f>+O81</f>
        <v>0</v>
      </c>
    </row>
    <row r="82" spans="1:16" ht="13.5" thickBot="1" x14ac:dyDescent="0.25">
      <c r="A82" s="45"/>
      <c r="B82" s="42" t="s">
        <v>3</v>
      </c>
      <c r="C82" s="84">
        <f>+C79-C81</f>
        <v>0</v>
      </c>
      <c r="D82" s="84">
        <f t="shared" ref="D82:P82" si="38">+D79-D81</f>
        <v>0</v>
      </c>
      <c r="E82" s="84">
        <f t="shared" si="38"/>
        <v>0</v>
      </c>
      <c r="F82" s="84">
        <f t="shared" si="38"/>
        <v>0</v>
      </c>
      <c r="G82" s="84">
        <f t="shared" si="38"/>
        <v>0</v>
      </c>
      <c r="H82" s="84">
        <f t="shared" si="38"/>
        <v>0</v>
      </c>
      <c r="I82" s="84">
        <f t="shared" si="38"/>
        <v>0</v>
      </c>
      <c r="J82" s="84">
        <f t="shared" si="38"/>
        <v>0</v>
      </c>
      <c r="K82" s="84">
        <f t="shared" si="38"/>
        <v>0</v>
      </c>
      <c r="L82" s="84">
        <f t="shared" si="38"/>
        <v>0</v>
      </c>
      <c r="M82" s="84">
        <f t="shared" si="38"/>
        <v>0</v>
      </c>
      <c r="N82" s="84">
        <f t="shared" si="38"/>
        <v>0</v>
      </c>
      <c r="O82" s="84">
        <f t="shared" si="38"/>
        <v>0</v>
      </c>
      <c r="P82" s="84">
        <f t="shared" si="38"/>
        <v>0</v>
      </c>
    </row>
    <row r="83" spans="1:16" ht="13.5" thickBot="1" x14ac:dyDescent="0.25">
      <c r="A83" s="40"/>
      <c r="B83" s="40"/>
      <c r="C83" s="80"/>
      <c r="D83" s="62"/>
      <c r="E83" s="62"/>
      <c r="F83" s="62"/>
      <c r="G83" s="62"/>
      <c r="H83" s="62"/>
      <c r="I83" s="62"/>
      <c r="J83" s="62"/>
      <c r="K83" s="62"/>
      <c r="L83" s="62"/>
      <c r="M83" s="62"/>
      <c r="N83" s="62"/>
      <c r="O83" s="62"/>
      <c r="P83" s="62"/>
    </row>
    <row r="84" spans="1:16" ht="15" x14ac:dyDescent="0.25">
      <c r="A84" s="43" t="str">
        <f>+'INPUT FORM - Budget-Expenditure'!A18</f>
        <v>Parke, oopruimtes en Sportgronde</v>
      </c>
      <c r="B84" s="42" t="s">
        <v>291</v>
      </c>
      <c r="C84" s="81">
        <f>+P84</f>
        <v>0</v>
      </c>
      <c r="D84" s="82">
        <f>+'Input Form Budgets Capital'!C18</f>
        <v>0</v>
      </c>
      <c r="E84" s="82">
        <f>+'Input Form Budgets Capital'!D18</f>
        <v>0</v>
      </c>
      <c r="F84" s="82">
        <f>+'Input Form Budgets Capital'!E18</f>
        <v>0</v>
      </c>
      <c r="G84" s="82">
        <f>+'Input Form Budgets Capital'!F18</f>
        <v>0</v>
      </c>
      <c r="H84" s="82">
        <f>+'Input Form Budgets Capital'!G18</f>
        <v>0</v>
      </c>
      <c r="I84" s="82">
        <f>+'Input Form Budgets Capital'!H18</f>
        <v>0</v>
      </c>
      <c r="J84" s="82">
        <f>+'Input Form Budgets Capital'!I18</f>
        <v>0</v>
      </c>
      <c r="K84" s="82">
        <f>+'Input Form Budgets Capital'!J18</f>
        <v>0</v>
      </c>
      <c r="L84" s="82">
        <f>+'Input Form Budgets Capital'!K18</f>
        <v>0</v>
      </c>
      <c r="M84" s="82">
        <f>+'Input Form Budgets Capital'!L18</f>
        <v>0</v>
      </c>
      <c r="N84" s="82">
        <f>+'Input Form Budgets Capital'!M18</f>
        <v>0</v>
      </c>
      <c r="O84" s="82">
        <f>+'Input Form Budgets Capital'!N18</f>
        <v>0</v>
      </c>
      <c r="P84" s="83">
        <f>SUM(D84:O84)</f>
        <v>0</v>
      </c>
    </row>
    <row r="85" spans="1:16" ht="15" x14ac:dyDescent="0.25">
      <c r="A85" s="44"/>
      <c r="B85" s="42" t="s">
        <v>0</v>
      </c>
      <c r="C85" s="81">
        <f>+P85</f>
        <v>0</v>
      </c>
      <c r="D85" s="82">
        <f>+D84</f>
        <v>0</v>
      </c>
      <c r="E85" s="82">
        <f t="shared" ref="E85:O85" si="39">+E84+D85</f>
        <v>0</v>
      </c>
      <c r="F85" s="82">
        <f t="shared" si="39"/>
        <v>0</v>
      </c>
      <c r="G85" s="82">
        <f t="shared" si="39"/>
        <v>0</v>
      </c>
      <c r="H85" s="82">
        <f t="shared" si="39"/>
        <v>0</v>
      </c>
      <c r="I85" s="82">
        <f t="shared" si="39"/>
        <v>0</v>
      </c>
      <c r="J85" s="82">
        <f t="shared" si="39"/>
        <v>0</v>
      </c>
      <c r="K85" s="82">
        <f t="shared" si="39"/>
        <v>0</v>
      </c>
      <c r="L85" s="82">
        <f t="shared" si="39"/>
        <v>0</v>
      </c>
      <c r="M85" s="82">
        <f t="shared" si="39"/>
        <v>0</v>
      </c>
      <c r="N85" s="82">
        <f t="shared" si="39"/>
        <v>0</v>
      </c>
      <c r="O85" s="82">
        <f t="shared" si="39"/>
        <v>0</v>
      </c>
      <c r="P85" s="83">
        <f>+O85</f>
        <v>0</v>
      </c>
    </row>
    <row r="86" spans="1:16" ht="15" x14ac:dyDescent="0.25">
      <c r="A86" s="44"/>
      <c r="B86" s="42" t="s">
        <v>1</v>
      </c>
      <c r="C86" s="81">
        <f>+P86</f>
        <v>0</v>
      </c>
      <c r="D86" s="82">
        <f>+'Input Form - Actual Capital'!C18</f>
        <v>0</v>
      </c>
      <c r="E86" s="82">
        <f>+'Input Form - Actual Capital'!D18</f>
        <v>0</v>
      </c>
      <c r="F86" s="82">
        <f>+'Input Form - Actual Capital'!E18</f>
        <v>0</v>
      </c>
      <c r="G86" s="82">
        <f>+'Input Form - Actual Capital'!F18</f>
        <v>0</v>
      </c>
      <c r="H86" s="82">
        <f>+'Input Form - Actual Capital'!G18</f>
        <v>0</v>
      </c>
      <c r="I86" s="82">
        <f>+'Input Form - Actual Capital'!H18</f>
        <v>0</v>
      </c>
      <c r="J86" s="82">
        <f>+'Input Form - Actual Capital'!I18</f>
        <v>0</v>
      </c>
      <c r="K86" s="82">
        <f>+'Input Form - Actual Capital'!J18</f>
        <v>0</v>
      </c>
      <c r="L86" s="82">
        <f>+'Input Form - Actual Capital'!K18</f>
        <v>0</v>
      </c>
      <c r="M86" s="82">
        <f>+'Input Form - Actual Capital'!L18</f>
        <v>0</v>
      </c>
      <c r="N86" s="82">
        <f>+'Input Form - Actual Capital'!M18</f>
        <v>0</v>
      </c>
      <c r="O86" s="82">
        <f>+'Input Form - Actual Capital'!N18</f>
        <v>0</v>
      </c>
      <c r="P86" s="83">
        <f>+O86</f>
        <v>0</v>
      </c>
    </row>
    <row r="87" spans="1:16" ht="15" x14ac:dyDescent="0.25">
      <c r="A87" s="44"/>
      <c r="B87" s="42" t="s">
        <v>2</v>
      </c>
      <c r="C87" s="81">
        <f>+P87</f>
        <v>0</v>
      </c>
      <c r="D87" s="82">
        <f>+D86</f>
        <v>0</v>
      </c>
      <c r="E87" s="82">
        <f t="shared" ref="E87:O87" si="40">+E86+D87</f>
        <v>0</v>
      </c>
      <c r="F87" s="82">
        <f t="shared" si="40"/>
        <v>0</v>
      </c>
      <c r="G87" s="82">
        <f t="shared" si="40"/>
        <v>0</v>
      </c>
      <c r="H87" s="82">
        <f t="shared" si="40"/>
        <v>0</v>
      </c>
      <c r="I87" s="82">
        <f t="shared" si="40"/>
        <v>0</v>
      </c>
      <c r="J87" s="82">
        <f t="shared" si="40"/>
        <v>0</v>
      </c>
      <c r="K87" s="82">
        <f t="shared" si="40"/>
        <v>0</v>
      </c>
      <c r="L87" s="82">
        <f t="shared" si="40"/>
        <v>0</v>
      </c>
      <c r="M87" s="82">
        <f t="shared" si="40"/>
        <v>0</v>
      </c>
      <c r="N87" s="82">
        <f t="shared" si="40"/>
        <v>0</v>
      </c>
      <c r="O87" s="82">
        <f t="shared" si="40"/>
        <v>0</v>
      </c>
      <c r="P87" s="83">
        <f>+O87</f>
        <v>0</v>
      </c>
    </row>
    <row r="88" spans="1:16" ht="13.5" thickBot="1" x14ac:dyDescent="0.25">
      <c r="A88" s="45"/>
      <c r="B88" s="42" t="s">
        <v>3</v>
      </c>
      <c r="C88" s="84">
        <f t="shared" ref="C88:P88" si="41">+C85-C87</f>
        <v>0</v>
      </c>
      <c r="D88" s="84">
        <f t="shared" si="41"/>
        <v>0</v>
      </c>
      <c r="E88" s="84">
        <f t="shared" si="41"/>
        <v>0</v>
      </c>
      <c r="F88" s="84">
        <f t="shared" si="41"/>
        <v>0</v>
      </c>
      <c r="G88" s="84">
        <f t="shared" si="41"/>
        <v>0</v>
      </c>
      <c r="H88" s="84">
        <f t="shared" si="41"/>
        <v>0</v>
      </c>
      <c r="I88" s="84">
        <f t="shared" si="41"/>
        <v>0</v>
      </c>
      <c r="J88" s="84">
        <f t="shared" si="41"/>
        <v>0</v>
      </c>
      <c r="K88" s="84">
        <f t="shared" si="41"/>
        <v>0</v>
      </c>
      <c r="L88" s="84">
        <f t="shared" si="41"/>
        <v>0</v>
      </c>
      <c r="M88" s="84">
        <f t="shared" si="41"/>
        <v>0</v>
      </c>
      <c r="N88" s="84">
        <f t="shared" si="41"/>
        <v>0</v>
      </c>
      <c r="O88" s="84">
        <f t="shared" si="41"/>
        <v>0</v>
      </c>
      <c r="P88" s="84">
        <f t="shared" si="41"/>
        <v>0</v>
      </c>
    </row>
    <row r="89" spans="1:16" ht="13.5" thickBot="1" x14ac:dyDescent="0.25">
      <c r="A89" s="40"/>
      <c r="B89" s="40"/>
      <c r="C89" s="80"/>
      <c r="D89" s="62"/>
      <c r="E89" s="62"/>
      <c r="F89" s="62"/>
      <c r="G89" s="62"/>
      <c r="H89" s="62"/>
      <c r="I89" s="62"/>
      <c r="J89" s="62"/>
      <c r="K89" s="62"/>
      <c r="L89" s="62"/>
      <c r="M89" s="62"/>
      <c r="N89" s="62"/>
      <c r="O89" s="62"/>
      <c r="P89" s="62"/>
    </row>
    <row r="90" spans="1:16" ht="15" x14ac:dyDescent="0.25">
      <c r="A90" s="43" t="str">
        <f>+'INPUT FORM - Budget-Expenditure'!A19</f>
        <v>Raad se algemene onkoste</v>
      </c>
      <c r="B90" s="42" t="s">
        <v>291</v>
      </c>
      <c r="C90" s="81">
        <f>+P90</f>
        <v>0</v>
      </c>
      <c r="D90" s="82">
        <f>+'Input Form Budgets Capital'!C19</f>
        <v>0</v>
      </c>
      <c r="E90" s="82">
        <f>+'Input Form Budgets Capital'!D19</f>
        <v>0</v>
      </c>
      <c r="F90" s="82">
        <f>+'Input Form Budgets Capital'!E19</f>
        <v>0</v>
      </c>
      <c r="G90" s="82">
        <f>+'Input Form Budgets Capital'!F19</f>
        <v>0</v>
      </c>
      <c r="H90" s="82">
        <f>+'Input Form Budgets Capital'!G19</f>
        <v>0</v>
      </c>
      <c r="I90" s="82">
        <f>+'Input Form Budgets Capital'!H19</f>
        <v>0</v>
      </c>
      <c r="J90" s="82">
        <f>+'Input Form Budgets Capital'!I19</f>
        <v>0</v>
      </c>
      <c r="K90" s="82">
        <f>+'Input Form Budgets Capital'!J19</f>
        <v>0</v>
      </c>
      <c r="L90" s="82">
        <f>+'Input Form Budgets Capital'!K19</f>
        <v>0</v>
      </c>
      <c r="M90" s="82">
        <f>+'Input Form Budgets Capital'!L19</f>
        <v>0</v>
      </c>
      <c r="N90" s="82">
        <f>+'Input Form Budgets Capital'!M19</f>
        <v>0</v>
      </c>
      <c r="O90" s="82">
        <f>+'Input Form Budgets Capital'!N19</f>
        <v>0</v>
      </c>
      <c r="P90" s="83">
        <f>SUM(D90:O90)</f>
        <v>0</v>
      </c>
    </row>
    <row r="91" spans="1:16" ht="15" x14ac:dyDescent="0.25">
      <c r="A91" s="44"/>
      <c r="B91" s="42" t="s">
        <v>0</v>
      </c>
      <c r="C91" s="81">
        <f>+P91</f>
        <v>0</v>
      </c>
      <c r="D91" s="82">
        <f>+D90</f>
        <v>0</v>
      </c>
      <c r="E91" s="82">
        <f t="shared" ref="E91:O91" si="42">+E90+D91</f>
        <v>0</v>
      </c>
      <c r="F91" s="82">
        <f t="shared" si="42"/>
        <v>0</v>
      </c>
      <c r="G91" s="82">
        <f t="shared" si="42"/>
        <v>0</v>
      </c>
      <c r="H91" s="82">
        <f t="shared" si="42"/>
        <v>0</v>
      </c>
      <c r="I91" s="82">
        <f t="shared" si="42"/>
        <v>0</v>
      </c>
      <c r="J91" s="82">
        <f t="shared" si="42"/>
        <v>0</v>
      </c>
      <c r="K91" s="82">
        <f t="shared" si="42"/>
        <v>0</v>
      </c>
      <c r="L91" s="82">
        <f t="shared" si="42"/>
        <v>0</v>
      </c>
      <c r="M91" s="82">
        <f t="shared" si="42"/>
        <v>0</v>
      </c>
      <c r="N91" s="82">
        <f t="shared" si="42"/>
        <v>0</v>
      </c>
      <c r="O91" s="82">
        <f t="shared" si="42"/>
        <v>0</v>
      </c>
      <c r="P91" s="83">
        <f>+O91</f>
        <v>0</v>
      </c>
    </row>
    <row r="92" spans="1:16" ht="15" x14ac:dyDescent="0.25">
      <c r="A92" s="44"/>
      <c r="B92" s="42" t="s">
        <v>1</v>
      </c>
      <c r="C92" s="81">
        <f>+P92</f>
        <v>0</v>
      </c>
      <c r="D92" s="82">
        <f>+'Input Form - Actual Capital'!C19</f>
        <v>0</v>
      </c>
      <c r="E92" s="82">
        <f>+'Input Form - Actual Capital'!D19</f>
        <v>0</v>
      </c>
      <c r="F92" s="82">
        <f>+'Input Form - Actual Capital'!E19</f>
        <v>0</v>
      </c>
      <c r="G92" s="82">
        <f>+'Input Form - Actual Capital'!F19</f>
        <v>0</v>
      </c>
      <c r="H92" s="82">
        <f>+'Input Form - Actual Capital'!G19</f>
        <v>0</v>
      </c>
      <c r="I92" s="82">
        <f>+'Input Form - Actual Capital'!H19</f>
        <v>0</v>
      </c>
      <c r="J92" s="82">
        <f>+'Input Form - Actual Capital'!I19</f>
        <v>0</v>
      </c>
      <c r="K92" s="82">
        <f>+'Input Form - Actual Capital'!J19</f>
        <v>0</v>
      </c>
      <c r="L92" s="82">
        <f>+'Input Form - Actual Capital'!K19</f>
        <v>0</v>
      </c>
      <c r="M92" s="82">
        <f>+'Input Form - Actual Capital'!L19</f>
        <v>0</v>
      </c>
      <c r="N92" s="82">
        <f>+'Input Form - Actual Capital'!M19</f>
        <v>0</v>
      </c>
      <c r="O92" s="82">
        <f>+'Input Form - Actual Capital'!N19</f>
        <v>0</v>
      </c>
      <c r="P92" s="83">
        <f>+O92</f>
        <v>0</v>
      </c>
    </row>
    <row r="93" spans="1:16" ht="15" x14ac:dyDescent="0.25">
      <c r="A93" s="44"/>
      <c r="B93" s="42" t="s">
        <v>2</v>
      </c>
      <c r="C93" s="81">
        <f>+P93</f>
        <v>0</v>
      </c>
      <c r="D93" s="82">
        <f>+D92</f>
        <v>0</v>
      </c>
      <c r="E93" s="82">
        <f t="shared" ref="E93:O93" si="43">+E92+D93</f>
        <v>0</v>
      </c>
      <c r="F93" s="82">
        <f t="shared" si="43"/>
        <v>0</v>
      </c>
      <c r="G93" s="82">
        <f t="shared" si="43"/>
        <v>0</v>
      </c>
      <c r="H93" s="82">
        <f t="shared" si="43"/>
        <v>0</v>
      </c>
      <c r="I93" s="82">
        <f t="shared" si="43"/>
        <v>0</v>
      </c>
      <c r="J93" s="82">
        <f t="shared" si="43"/>
        <v>0</v>
      </c>
      <c r="K93" s="82">
        <f t="shared" si="43"/>
        <v>0</v>
      </c>
      <c r="L93" s="82">
        <f t="shared" si="43"/>
        <v>0</v>
      </c>
      <c r="M93" s="82">
        <f t="shared" si="43"/>
        <v>0</v>
      </c>
      <c r="N93" s="82">
        <f t="shared" si="43"/>
        <v>0</v>
      </c>
      <c r="O93" s="82">
        <f t="shared" si="43"/>
        <v>0</v>
      </c>
      <c r="P93" s="83">
        <f>+O93</f>
        <v>0</v>
      </c>
    </row>
    <row r="94" spans="1:16" ht="13.5" thickBot="1" x14ac:dyDescent="0.25">
      <c r="A94" s="45"/>
      <c r="B94" s="42" t="s">
        <v>3</v>
      </c>
      <c r="C94" s="84">
        <f t="shared" ref="C94:P94" si="44">+C91-C93</f>
        <v>0</v>
      </c>
      <c r="D94" s="84">
        <f t="shared" si="44"/>
        <v>0</v>
      </c>
      <c r="E94" s="84">
        <f t="shared" si="44"/>
        <v>0</v>
      </c>
      <c r="F94" s="84">
        <f t="shared" si="44"/>
        <v>0</v>
      </c>
      <c r="G94" s="84">
        <f t="shared" si="44"/>
        <v>0</v>
      </c>
      <c r="H94" s="84">
        <f t="shared" si="44"/>
        <v>0</v>
      </c>
      <c r="I94" s="84">
        <f t="shared" si="44"/>
        <v>0</v>
      </c>
      <c r="J94" s="84">
        <f t="shared" si="44"/>
        <v>0</v>
      </c>
      <c r="K94" s="84">
        <f t="shared" si="44"/>
        <v>0</v>
      </c>
      <c r="L94" s="84">
        <f t="shared" si="44"/>
        <v>0</v>
      </c>
      <c r="M94" s="84">
        <f t="shared" si="44"/>
        <v>0</v>
      </c>
      <c r="N94" s="84">
        <f t="shared" si="44"/>
        <v>0</v>
      </c>
      <c r="O94" s="84">
        <f t="shared" si="44"/>
        <v>0</v>
      </c>
      <c r="P94" s="84">
        <f t="shared" si="44"/>
        <v>0</v>
      </c>
    </row>
    <row r="95" spans="1:16" ht="13.5" thickBot="1" x14ac:dyDescent="0.25">
      <c r="A95" s="40"/>
      <c r="B95" s="40"/>
      <c r="C95" s="80"/>
      <c r="D95" s="62"/>
      <c r="E95" s="62"/>
      <c r="F95" s="62"/>
      <c r="G95" s="62"/>
      <c r="H95" s="62"/>
      <c r="I95" s="62"/>
      <c r="J95" s="62"/>
      <c r="K95" s="62"/>
      <c r="L95" s="62"/>
      <c r="M95" s="62"/>
      <c r="N95" s="62"/>
      <c r="O95" s="62"/>
      <c r="P95" s="62"/>
    </row>
    <row r="96" spans="1:16" ht="15" x14ac:dyDescent="0.25">
      <c r="A96" s="43" t="str">
        <f>+'INPUT FORM - Budget-Expenditure'!A20</f>
        <v>Skut</v>
      </c>
      <c r="B96" s="42" t="s">
        <v>291</v>
      </c>
      <c r="C96" s="81">
        <f>+P96</f>
        <v>0</v>
      </c>
      <c r="D96" s="82">
        <f>+'Input Form Budgets Capital'!C20</f>
        <v>0</v>
      </c>
      <c r="E96" s="82">
        <f>+'Input Form Budgets Capital'!D20</f>
        <v>0</v>
      </c>
      <c r="F96" s="82">
        <f>+'Input Form Budgets Capital'!E20</f>
        <v>0</v>
      </c>
      <c r="G96" s="82">
        <f>+'Input Form Budgets Capital'!F20</f>
        <v>0</v>
      </c>
      <c r="H96" s="82">
        <f>+'Input Form Budgets Capital'!G20</f>
        <v>0</v>
      </c>
      <c r="I96" s="82">
        <f>+'Input Form Budgets Capital'!H20</f>
        <v>0</v>
      </c>
      <c r="J96" s="82">
        <f>+'Input Form Budgets Capital'!I20</f>
        <v>0</v>
      </c>
      <c r="K96" s="82">
        <f>+'Input Form Budgets Capital'!J20</f>
        <v>0</v>
      </c>
      <c r="L96" s="82">
        <f>+'Input Form Budgets Capital'!K20</f>
        <v>0</v>
      </c>
      <c r="M96" s="82">
        <f>+'Input Form Budgets Capital'!L20</f>
        <v>0</v>
      </c>
      <c r="N96" s="82">
        <f>+'Input Form Budgets Capital'!M20</f>
        <v>0</v>
      </c>
      <c r="O96" s="82">
        <f>+'Input Form Budgets Capital'!N20</f>
        <v>0</v>
      </c>
      <c r="P96" s="83">
        <f>SUM(D96:O96)</f>
        <v>0</v>
      </c>
    </row>
    <row r="97" spans="1:16" ht="15" x14ac:dyDescent="0.25">
      <c r="A97" s="44"/>
      <c r="B97" s="42" t="s">
        <v>0</v>
      </c>
      <c r="C97" s="81">
        <f>+P97</f>
        <v>0</v>
      </c>
      <c r="D97" s="82">
        <f>+D96</f>
        <v>0</v>
      </c>
      <c r="E97" s="82">
        <f>+E96+D97</f>
        <v>0</v>
      </c>
      <c r="F97" s="82">
        <f t="shared" ref="F97:O97" si="45">+F96+E97</f>
        <v>0</v>
      </c>
      <c r="G97" s="82">
        <f t="shared" si="45"/>
        <v>0</v>
      </c>
      <c r="H97" s="82">
        <f t="shared" si="45"/>
        <v>0</v>
      </c>
      <c r="I97" s="82">
        <f t="shared" si="45"/>
        <v>0</v>
      </c>
      <c r="J97" s="82">
        <f t="shared" si="45"/>
        <v>0</v>
      </c>
      <c r="K97" s="82">
        <f t="shared" si="45"/>
        <v>0</v>
      </c>
      <c r="L97" s="82">
        <f t="shared" si="45"/>
        <v>0</v>
      </c>
      <c r="M97" s="82">
        <f t="shared" si="45"/>
        <v>0</v>
      </c>
      <c r="N97" s="82">
        <f t="shared" si="45"/>
        <v>0</v>
      </c>
      <c r="O97" s="82">
        <f t="shared" si="45"/>
        <v>0</v>
      </c>
      <c r="P97" s="83">
        <f>+O97</f>
        <v>0</v>
      </c>
    </row>
    <row r="98" spans="1:16" ht="15" x14ac:dyDescent="0.25">
      <c r="A98" s="44"/>
      <c r="B98" s="42" t="s">
        <v>1</v>
      </c>
      <c r="C98" s="81">
        <f>+P98</f>
        <v>0</v>
      </c>
      <c r="D98" s="82">
        <f>+'Input Form - Actual Capital'!C20</f>
        <v>0</v>
      </c>
      <c r="E98" s="82">
        <f>+'Input Form - Actual Capital'!D20</f>
        <v>0</v>
      </c>
      <c r="F98" s="82">
        <f>+'Input Form - Actual Capital'!E20</f>
        <v>0</v>
      </c>
      <c r="G98" s="82">
        <f>+'Input Form - Actual Capital'!F20</f>
        <v>0</v>
      </c>
      <c r="H98" s="82">
        <f>+'Input Form - Actual Capital'!G20</f>
        <v>0</v>
      </c>
      <c r="I98" s="82">
        <f>+'Input Form - Actual Capital'!H20</f>
        <v>0</v>
      </c>
      <c r="J98" s="82">
        <f>+'Input Form - Actual Capital'!I20</f>
        <v>0</v>
      </c>
      <c r="K98" s="82">
        <f>+'Input Form - Actual Capital'!J20</f>
        <v>0</v>
      </c>
      <c r="L98" s="82">
        <f>+'Input Form - Actual Capital'!K20</f>
        <v>0</v>
      </c>
      <c r="M98" s="82">
        <f>+'Input Form - Actual Capital'!L20</f>
        <v>0</v>
      </c>
      <c r="N98" s="82">
        <f>+'Input Form - Actual Capital'!M20</f>
        <v>0</v>
      </c>
      <c r="O98" s="82">
        <f>+'Input Form - Actual Capital'!N20</f>
        <v>0</v>
      </c>
      <c r="P98" s="83">
        <f>+O98</f>
        <v>0</v>
      </c>
    </row>
    <row r="99" spans="1:16" ht="15" x14ac:dyDescent="0.25">
      <c r="A99" s="44"/>
      <c r="B99" s="42" t="s">
        <v>2</v>
      </c>
      <c r="C99" s="81">
        <f>+P99</f>
        <v>0</v>
      </c>
      <c r="D99" s="82">
        <f>+D98</f>
        <v>0</v>
      </c>
      <c r="E99" s="82">
        <f>+E98+D99</f>
        <v>0</v>
      </c>
      <c r="F99" s="82">
        <f t="shared" ref="F99:O99" si="46">+F98+E99</f>
        <v>0</v>
      </c>
      <c r="G99" s="82">
        <f t="shared" si="46"/>
        <v>0</v>
      </c>
      <c r="H99" s="82">
        <f t="shared" si="46"/>
        <v>0</v>
      </c>
      <c r="I99" s="82">
        <f t="shared" si="46"/>
        <v>0</v>
      </c>
      <c r="J99" s="82">
        <f t="shared" si="46"/>
        <v>0</v>
      </c>
      <c r="K99" s="82">
        <f t="shared" si="46"/>
        <v>0</v>
      </c>
      <c r="L99" s="82">
        <f t="shared" si="46"/>
        <v>0</v>
      </c>
      <c r="M99" s="82">
        <f t="shared" si="46"/>
        <v>0</v>
      </c>
      <c r="N99" s="82">
        <f t="shared" si="46"/>
        <v>0</v>
      </c>
      <c r="O99" s="82">
        <f t="shared" si="46"/>
        <v>0</v>
      </c>
      <c r="P99" s="83">
        <f>+O99</f>
        <v>0</v>
      </c>
    </row>
    <row r="100" spans="1:16" ht="13.5" thickBot="1" x14ac:dyDescent="0.25">
      <c r="A100" s="45"/>
      <c r="B100" s="42" t="s">
        <v>3</v>
      </c>
      <c r="C100" s="84">
        <f>+C97-C99</f>
        <v>0</v>
      </c>
      <c r="D100" s="84">
        <f t="shared" ref="D100:P100" si="47">+D97-D99</f>
        <v>0</v>
      </c>
      <c r="E100" s="84">
        <f t="shared" si="47"/>
        <v>0</v>
      </c>
      <c r="F100" s="84">
        <f t="shared" si="47"/>
        <v>0</v>
      </c>
      <c r="G100" s="84">
        <f t="shared" si="47"/>
        <v>0</v>
      </c>
      <c r="H100" s="84">
        <f t="shared" si="47"/>
        <v>0</v>
      </c>
      <c r="I100" s="84">
        <f t="shared" si="47"/>
        <v>0</v>
      </c>
      <c r="J100" s="84">
        <f t="shared" si="47"/>
        <v>0</v>
      </c>
      <c r="K100" s="84">
        <f t="shared" si="47"/>
        <v>0</v>
      </c>
      <c r="L100" s="84">
        <f t="shared" si="47"/>
        <v>0</v>
      </c>
      <c r="M100" s="84">
        <f t="shared" si="47"/>
        <v>0</v>
      </c>
      <c r="N100" s="84">
        <f t="shared" si="47"/>
        <v>0</v>
      </c>
      <c r="O100" s="84">
        <f t="shared" si="47"/>
        <v>0</v>
      </c>
      <c r="P100" s="84">
        <f t="shared" si="47"/>
        <v>0</v>
      </c>
    </row>
    <row r="101" spans="1:16" ht="13.5" thickBot="1" x14ac:dyDescent="0.25">
      <c r="A101" s="40"/>
      <c r="B101" s="40"/>
      <c r="C101" s="80"/>
      <c r="D101" s="62"/>
      <c r="E101" s="62"/>
      <c r="F101" s="62"/>
      <c r="G101" s="62"/>
      <c r="H101" s="62"/>
      <c r="I101" s="62"/>
      <c r="J101" s="62"/>
      <c r="K101" s="62"/>
      <c r="L101" s="62"/>
      <c r="M101" s="62"/>
      <c r="N101" s="62"/>
      <c r="O101" s="62"/>
      <c r="P101" s="62"/>
    </row>
    <row r="102" spans="1:16" ht="15" x14ac:dyDescent="0.25">
      <c r="A102" s="43" t="str">
        <f>+'INPUT FORM - Budget-Expenditure'!A21</f>
        <v>Begroting en Tesourie</v>
      </c>
      <c r="B102" s="42" t="s">
        <v>291</v>
      </c>
      <c r="C102" s="81">
        <f>+P102</f>
        <v>0</v>
      </c>
      <c r="D102" s="82">
        <f>+'Input Form Budgets Capital'!C21</f>
        <v>0</v>
      </c>
      <c r="E102" s="82">
        <f>+'Input Form Budgets Capital'!D21</f>
        <v>0</v>
      </c>
      <c r="F102" s="82">
        <f>+'Input Form Budgets Capital'!E21</f>
        <v>0</v>
      </c>
      <c r="G102" s="82">
        <f>+'Input Form Budgets Capital'!F21</f>
        <v>0</v>
      </c>
      <c r="H102" s="82">
        <f>+'Input Form Budgets Capital'!G21</f>
        <v>0</v>
      </c>
      <c r="I102" s="82">
        <f>+'Input Form Budgets Capital'!H21</f>
        <v>0</v>
      </c>
      <c r="J102" s="82">
        <f>+'Input Form Budgets Capital'!I21</f>
        <v>0</v>
      </c>
      <c r="K102" s="82">
        <f>+'Input Form Budgets Capital'!J21</f>
        <v>0</v>
      </c>
      <c r="L102" s="82">
        <f>+'Input Form Budgets Capital'!K21</f>
        <v>0</v>
      </c>
      <c r="M102" s="82">
        <f>+'Input Form Budgets Capital'!L21</f>
        <v>0</v>
      </c>
      <c r="N102" s="82">
        <f>+'Input Form Budgets Capital'!M21</f>
        <v>0</v>
      </c>
      <c r="O102" s="82">
        <f>+'Input Form Budgets Capital'!N21</f>
        <v>0</v>
      </c>
      <c r="P102" s="83">
        <f>SUM(D102:O102)</f>
        <v>0</v>
      </c>
    </row>
    <row r="103" spans="1:16" ht="15" x14ac:dyDescent="0.25">
      <c r="A103" s="44"/>
      <c r="B103" s="42" t="s">
        <v>0</v>
      </c>
      <c r="C103" s="81">
        <f>+P103</f>
        <v>0</v>
      </c>
      <c r="D103" s="82">
        <f>+D102</f>
        <v>0</v>
      </c>
      <c r="E103" s="82">
        <f>+E102+D103</f>
        <v>0</v>
      </c>
      <c r="F103" s="82">
        <f t="shared" ref="F103:O103" si="48">+F102+E103</f>
        <v>0</v>
      </c>
      <c r="G103" s="82">
        <f t="shared" si="48"/>
        <v>0</v>
      </c>
      <c r="H103" s="82">
        <f t="shared" si="48"/>
        <v>0</v>
      </c>
      <c r="I103" s="82">
        <f t="shared" si="48"/>
        <v>0</v>
      </c>
      <c r="J103" s="82">
        <f t="shared" si="48"/>
        <v>0</v>
      </c>
      <c r="K103" s="82">
        <f t="shared" si="48"/>
        <v>0</v>
      </c>
      <c r="L103" s="82">
        <f t="shared" si="48"/>
        <v>0</v>
      </c>
      <c r="M103" s="82">
        <f t="shared" si="48"/>
        <v>0</v>
      </c>
      <c r="N103" s="82">
        <f t="shared" si="48"/>
        <v>0</v>
      </c>
      <c r="O103" s="82">
        <f t="shared" si="48"/>
        <v>0</v>
      </c>
      <c r="P103" s="83">
        <f>+O103</f>
        <v>0</v>
      </c>
    </row>
    <row r="104" spans="1:16" ht="15" x14ac:dyDescent="0.25">
      <c r="A104" s="44"/>
      <c r="B104" s="42" t="s">
        <v>1</v>
      </c>
      <c r="C104" s="81">
        <f>+P104</f>
        <v>0</v>
      </c>
      <c r="D104" s="82">
        <f>+'Input Form - Actual Capital'!C21</f>
        <v>0</v>
      </c>
      <c r="E104" s="82">
        <f>+'Input Form - Actual Capital'!D21</f>
        <v>0</v>
      </c>
      <c r="F104" s="82">
        <f>+'Input Form - Actual Capital'!E21</f>
        <v>0</v>
      </c>
      <c r="G104" s="82">
        <f>+'Input Form - Actual Capital'!F21</f>
        <v>0</v>
      </c>
      <c r="H104" s="82">
        <f>+'Input Form - Actual Capital'!G21</f>
        <v>0</v>
      </c>
      <c r="I104" s="82">
        <f>+'Input Form - Actual Capital'!H21</f>
        <v>0</v>
      </c>
      <c r="J104" s="82">
        <f>+'Input Form - Actual Capital'!I21</f>
        <v>0</v>
      </c>
      <c r="K104" s="82">
        <f>+'Input Form - Actual Capital'!J21</f>
        <v>0</v>
      </c>
      <c r="L104" s="82">
        <f>+'Input Form - Actual Capital'!K21</f>
        <v>0</v>
      </c>
      <c r="M104" s="82">
        <f>+'Input Form - Actual Capital'!L21</f>
        <v>0</v>
      </c>
      <c r="N104" s="82">
        <f>+'Input Form - Actual Capital'!M21</f>
        <v>0</v>
      </c>
      <c r="O104" s="82">
        <f>+'Input Form - Actual Capital'!N21</f>
        <v>0</v>
      </c>
      <c r="P104" s="83">
        <f>SUM(D104:O104)</f>
        <v>0</v>
      </c>
    </row>
    <row r="105" spans="1:16" ht="15" x14ac:dyDescent="0.25">
      <c r="A105" s="44"/>
      <c r="B105" s="42" t="s">
        <v>2</v>
      </c>
      <c r="C105" s="81">
        <f>+P105</f>
        <v>0</v>
      </c>
      <c r="D105" s="82">
        <f>+D104</f>
        <v>0</v>
      </c>
      <c r="E105" s="82">
        <f>+E104+D105</f>
        <v>0</v>
      </c>
      <c r="F105" s="82">
        <f t="shared" ref="F105:O105" si="49">+F104+E105</f>
        <v>0</v>
      </c>
      <c r="G105" s="82">
        <f t="shared" si="49"/>
        <v>0</v>
      </c>
      <c r="H105" s="82">
        <f t="shared" si="49"/>
        <v>0</v>
      </c>
      <c r="I105" s="82">
        <f t="shared" si="49"/>
        <v>0</v>
      </c>
      <c r="J105" s="82">
        <f t="shared" si="49"/>
        <v>0</v>
      </c>
      <c r="K105" s="82">
        <f t="shared" si="49"/>
        <v>0</v>
      </c>
      <c r="L105" s="82">
        <f t="shared" si="49"/>
        <v>0</v>
      </c>
      <c r="M105" s="82">
        <f t="shared" si="49"/>
        <v>0</v>
      </c>
      <c r="N105" s="82">
        <f t="shared" si="49"/>
        <v>0</v>
      </c>
      <c r="O105" s="82">
        <f t="shared" si="49"/>
        <v>0</v>
      </c>
      <c r="P105" s="83">
        <f>+O105</f>
        <v>0</v>
      </c>
    </row>
    <row r="106" spans="1:16" ht="13.5" thickBot="1" x14ac:dyDescent="0.25">
      <c r="A106" s="45"/>
      <c r="B106" s="42" t="s">
        <v>3</v>
      </c>
      <c r="C106" s="84">
        <f>+C103-C105</f>
        <v>0</v>
      </c>
      <c r="D106" s="84">
        <f t="shared" ref="D106:P106" si="50">+D103-D105</f>
        <v>0</v>
      </c>
      <c r="E106" s="84">
        <f t="shared" si="50"/>
        <v>0</v>
      </c>
      <c r="F106" s="84">
        <f t="shared" si="50"/>
        <v>0</v>
      </c>
      <c r="G106" s="84">
        <f t="shared" si="50"/>
        <v>0</v>
      </c>
      <c r="H106" s="84">
        <f t="shared" si="50"/>
        <v>0</v>
      </c>
      <c r="I106" s="84">
        <f t="shared" si="50"/>
        <v>0</v>
      </c>
      <c r="J106" s="84">
        <f t="shared" si="50"/>
        <v>0</v>
      </c>
      <c r="K106" s="84">
        <f t="shared" si="50"/>
        <v>0</v>
      </c>
      <c r="L106" s="84">
        <f t="shared" si="50"/>
        <v>0</v>
      </c>
      <c r="M106" s="84">
        <f t="shared" si="50"/>
        <v>0</v>
      </c>
      <c r="N106" s="84">
        <f t="shared" si="50"/>
        <v>0</v>
      </c>
      <c r="O106" s="84">
        <f t="shared" si="50"/>
        <v>0</v>
      </c>
      <c r="P106" s="84">
        <f t="shared" si="50"/>
        <v>0</v>
      </c>
    </row>
    <row r="107" spans="1:16" ht="13.5" thickBot="1" x14ac:dyDescent="0.25">
      <c r="A107" s="238"/>
      <c r="B107" s="237"/>
      <c r="C107" s="236"/>
      <c r="D107" s="236"/>
      <c r="E107" s="234"/>
      <c r="F107" s="234"/>
      <c r="G107" s="234"/>
      <c r="H107" s="234"/>
      <c r="I107" s="234"/>
      <c r="J107" s="234"/>
      <c r="K107" s="234"/>
      <c r="L107" s="234"/>
      <c r="M107" s="234"/>
      <c r="N107" s="234"/>
      <c r="O107" s="234"/>
      <c r="P107" s="234"/>
    </row>
    <row r="108" spans="1:16" ht="15" x14ac:dyDescent="0.25">
      <c r="A108" s="43" t="str">
        <f>+'INPUT FORM - Budget-Expenditure'!A22</f>
        <v>Korporatiewe dienste</v>
      </c>
      <c r="B108" s="42" t="s">
        <v>291</v>
      </c>
      <c r="C108" s="81">
        <f>+P108</f>
        <v>0</v>
      </c>
      <c r="D108" s="82">
        <f>+'Input Form Budgets Capital'!C22</f>
        <v>0</v>
      </c>
      <c r="E108" s="82">
        <f>+'Input Form Budgets Capital'!D27</f>
        <v>0</v>
      </c>
      <c r="F108" s="82">
        <f>+'Input Form Budgets Capital'!E27</f>
        <v>0</v>
      </c>
      <c r="G108" s="82">
        <f>+'Input Form Budgets Capital'!F27</f>
        <v>0</v>
      </c>
      <c r="H108" s="82">
        <f>+'Input Form Budgets Capital'!G27</f>
        <v>0</v>
      </c>
      <c r="I108" s="82">
        <f>+'Input Form Budgets Capital'!H27</f>
        <v>0</v>
      </c>
      <c r="J108" s="82">
        <f>+'Input Form Budgets Capital'!I27</f>
        <v>0</v>
      </c>
      <c r="K108" s="82">
        <f>+'Input Form Budgets Capital'!J27</f>
        <v>0</v>
      </c>
      <c r="L108" s="82">
        <f>+'Input Form Budgets Capital'!K27</f>
        <v>0</v>
      </c>
      <c r="M108" s="82">
        <f>+'Input Form Budgets Capital'!L27</f>
        <v>0</v>
      </c>
      <c r="N108" s="82">
        <f>+'Input Form Budgets Capital'!M27</f>
        <v>0</v>
      </c>
      <c r="O108" s="82">
        <f>+'Input Form Budgets Capital'!N27</f>
        <v>0</v>
      </c>
      <c r="P108" s="83">
        <f>SUM(D108:O108)</f>
        <v>0</v>
      </c>
    </row>
    <row r="109" spans="1:16" ht="15" x14ac:dyDescent="0.25">
      <c r="A109" s="44"/>
      <c r="B109" s="42" t="s">
        <v>0</v>
      </c>
      <c r="C109" s="81">
        <f>+P109</f>
        <v>0</v>
      </c>
      <c r="D109" s="82">
        <f>+D108</f>
        <v>0</v>
      </c>
      <c r="E109" s="82">
        <f t="shared" ref="E109:O109" si="51">+E108+D109</f>
        <v>0</v>
      </c>
      <c r="F109" s="82">
        <f t="shared" si="51"/>
        <v>0</v>
      </c>
      <c r="G109" s="82">
        <f t="shared" si="51"/>
        <v>0</v>
      </c>
      <c r="H109" s="82">
        <f t="shared" si="51"/>
        <v>0</v>
      </c>
      <c r="I109" s="82">
        <f t="shared" si="51"/>
        <v>0</v>
      </c>
      <c r="J109" s="82">
        <f t="shared" si="51"/>
        <v>0</v>
      </c>
      <c r="K109" s="82">
        <f t="shared" si="51"/>
        <v>0</v>
      </c>
      <c r="L109" s="82">
        <f t="shared" si="51"/>
        <v>0</v>
      </c>
      <c r="M109" s="82">
        <f t="shared" si="51"/>
        <v>0</v>
      </c>
      <c r="N109" s="82">
        <f t="shared" si="51"/>
        <v>0</v>
      </c>
      <c r="O109" s="82">
        <f t="shared" si="51"/>
        <v>0</v>
      </c>
      <c r="P109" s="83">
        <f>+O109</f>
        <v>0</v>
      </c>
    </row>
    <row r="110" spans="1:16" ht="15" x14ac:dyDescent="0.25">
      <c r="A110" s="44"/>
      <c r="B110" s="42" t="s">
        <v>1</v>
      </c>
      <c r="C110" s="81">
        <f>+P110</f>
        <v>0</v>
      </c>
      <c r="D110" s="82">
        <f>+'Input Form - Actual Capital'!C22</f>
        <v>0</v>
      </c>
      <c r="E110" s="82">
        <f>+'Input Form - Actual Capital'!D27</f>
        <v>0</v>
      </c>
      <c r="F110" s="82">
        <f>+'Input Form - Actual Capital'!E27</f>
        <v>0</v>
      </c>
      <c r="G110" s="82">
        <f>+'Input Form - Actual Capital'!F27</f>
        <v>0</v>
      </c>
      <c r="H110" s="82">
        <f>+'Input Form - Actual Capital'!G27</f>
        <v>0</v>
      </c>
      <c r="I110" s="82">
        <f>+'Input Form - Actual Capital'!H27</f>
        <v>0</v>
      </c>
      <c r="J110" s="82">
        <f>+'Input Form - Actual Capital'!I27</f>
        <v>0</v>
      </c>
      <c r="K110" s="82">
        <f>+'Input Form - Actual Capital'!J27</f>
        <v>0</v>
      </c>
      <c r="L110" s="82">
        <f>+'Input Form - Actual Capital'!K27</f>
        <v>0</v>
      </c>
      <c r="M110" s="82">
        <f>+'Input Form - Actual Capital'!L27</f>
        <v>0</v>
      </c>
      <c r="N110" s="82">
        <f>+'Input Form - Actual Capital'!M27</f>
        <v>0</v>
      </c>
      <c r="O110" s="82">
        <f>+'Input Form - Actual Capital'!N27</f>
        <v>0</v>
      </c>
      <c r="P110" s="83">
        <f>SUM(D110:O110)</f>
        <v>0</v>
      </c>
    </row>
    <row r="111" spans="1:16" ht="15" x14ac:dyDescent="0.25">
      <c r="A111" s="44"/>
      <c r="B111" s="42" t="s">
        <v>2</v>
      </c>
      <c r="C111" s="81">
        <f>+P111</f>
        <v>0</v>
      </c>
      <c r="D111" s="82">
        <f>+D110</f>
        <v>0</v>
      </c>
      <c r="E111" s="82">
        <f t="shared" ref="E111:O111" si="52">+E110+D111</f>
        <v>0</v>
      </c>
      <c r="F111" s="82">
        <f t="shared" si="52"/>
        <v>0</v>
      </c>
      <c r="G111" s="82">
        <f t="shared" si="52"/>
        <v>0</v>
      </c>
      <c r="H111" s="82">
        <f t="shared" si="52"/>
        <v>0</v>
      </c>
      <c r="I111" s="82">
        <f t="shared" si="52"/>
        <v>0</v>
      </c>
      <c r="J111" s="82">
        <f t="shared" si="52"/>
        <v>0</v>
      </c>
      <c r="K111" s="82">
        <f t="shared" si="52"/>
        <v>0</v>
      </c>
      <c r="L111" s="82">
        <f t="shared" si="52"/>
        <v>0</v>
      </c>
      <c r="M111" s="82">
        <f t="shared" si="52"/>
        <v>0</v>
      </c>
      <c r="N111" s="82">
        <f t="shared" si="52"/>
        <v>0</v>
      </c>
      <c r="O111" s="82">
        <f t="shared" si="52"/>
        <v>0</v>
      </c>
      <c r="P111" s="83">
        <f>+O111</f>
        <v>0</v>
      </c>
    </row>
    <row r="112" spans="1:16" ht="13.5" thickBot="1" x14ac:dyDescent="0.25">
      <c r="A112" s="45"/>
      <c r="B112" s="42" t="s">
        <v>3</v>
      </c>
      <c r="C112" s="84">
        <f t="shared" ref="C112:P112" si="53">+C109-C111</f>
        <v>0</v>
      </c>
      <c r="D112" s="84">
        <f t="shared" si="53"/>
        <v>0</v>
      </c>
      <c r="E112" s="84">
        <f t="shared" si="53"/>
        <v>0</v>
      </c>
      <c r="F112" s="84">
        <f t="shared" si="53"/>
        <v>0</v>
      </c>
      <c r="G112" s="84">
        <f t="shared" si="53"/>
        <v>0</v>
      </c>
      <c r="H112" s="84">
        <f t="shared" si="53"/>
        <v>0</v>
      </c>
      <c r="I112" s="84">
        <f t="shared" si="53"/>
        <v>0</v>
      </c>
      <c r="J112" s="84">
        <f t="shared" si="53"/>
        <v>0</v>
      </c>
      <c r="K112" s="84">
        <f t="shared" si="53"/>
        <v>0</v>
      </c>
      <c r="L112" s="84">
        <f t="shared" si="53"/>
        <v>0</v>
      </c>
      <c r="M112" s="84">
        <f t="shared" si="53"/>
        <v>0</v>
      </c>
      <c r="N112" s="84">
        <f t="shared" si="53"/>
        <v>0</v>
      </c>
      <c r="O112" s="84">
        <f t="shared" si="53"/>
        <v>0</v>
      </c>
      <c r="P112" s="84">
        <f t="shared" si="53"/>
        <v>0</v>
      </c>
    </row>
    <row r="113" spans="1:16" ht="13.5" thickBot="1" x14ac:dyDescent="0.25">
      <c r="A113" s="40"/>
      <c r="B113" s="40"/>
      <c r="C113" s="80"/>
      <c r="D113" s="62"/>
      <c r="E113" s="62"/>
      <c r="F113" s="62"/>
      <c r="G113" s="62"/>
      <c r="H113" s="62"/>
      <c r="I113" s="62"/>
      <c r="J113" s="62"/>
      <c r="K113" s="62"/>
      <c r="L113" s="62"/>
      <c r="M113" s="62"/>
      <c r="N113" s="62"/>
      <c r="O113" s="62"/>
      <c r="P113" s="62"/>
    </row>
    <row r="114" spans="1:16" ht="15" x14ac:dyDescent="0.25">
      <c r="A114" s="43" t="str">
        <f>+'INPUT FORM - Budget-Expenditure'!A23</f>
        <v>Strate en Sypaadjies</v>
      </c>
      <c r="B114" s="42" t="s">
        <v>291</v>
      </c>
      <c r="C114" s="81">
        <f>+P114</f>
        <v>7048000</v>
      </c>
      <c r="D114" s="82">
        <f>+'Input Form Budgets Capital'!C23</f>
        <v>7048000</v>
      </c>
      <c r="E114" s="82">
        <f>+'Input Form Budgets Capital'!D23</f>
        <v>0</v>
      </c>
      <c r="F114" s="82">
        <f>+'Input Form Budgets Capital'!E23</f>
        <v>0</v>
      </c>
      <c r="G114" s="82">
        <f>+'Input Form Budgets Capital'!F23</f>
        <v>0</v>
      </c>
      <c r="H114" s="82">
        <f>+'Input Form Budgets Capital'!G23</f>
        <v>0</v>
      </c>
      <c r="I114" s="82">
        <f>+'Input Form Budgets Capital'!H23</f>
        <v>0</v>
      </c>
      <c r="J114" s="82">
        <f>+'Input Form Budgets Capital'!I23</f>
        <v>0</v>
      </c>
      <c r="K114" s="82">
        <f>+'Input Form Budgets Capital'!J23</f>
        <v>0</v>
      </c>
      <c r="L114" s="82">
        <f>+'Input Form Budgets Capital'!K23</f>
        <v>0</v>
      </c>
      <c r="M114" s="82">
        <f>+'Input Form Budgets Capital'!L23</f>
        <v>0</v>
      </c>
      <c r="N114" s="82">
        <f>+'Input Form Budgets Capital'!M23</f>
        <v>0</v>
      </c>
      <c r="O114" s="82">
        <f>+'Input Form Budgets Capital'!N23</f>
        <v>0</v>
      </c>
      <c r="P114" s="83">
        <f>SUM(D114:O114)</f>
        <v>7048000</v>
      </c>
    </row>
    <row r="115" spans="1:16" ht="15" x14ac:dyDescent="0.25">
      <c r="A115" s="44"/>
      <c r="B115" s="42" t="s">
        <v>0</v>
      </c>
      <c r="C115" s="81">
        <f>+P115</f>
        <v>7048000</v>
      </c>
      <c r="D115" s="82">
        <f>+D114</f>
        <v>7048000</v>
      </c>
      <c r="E115" s="82">
        <f>+E114+D115</f>
        <v>7048000</v>
      </c>
      <c r="F115" s="82">
        <f t="shared" ref="F115:O115" si="54">+F114+E115</f>
        <v>7048000</v>
      </c>
      <c r="G115" s="82">
        <f t="shared" si="54"/>
        <v>7048000</v>
      </c>
      <c r="H115" s="82">
        <f t="shared" si="54"/>
        <v>7048000</v>
      </c>
      <c r="I115" s="82">
        <f t="shared" si="54"/>
        <v>7048000</v>
      </c>
      <c r="J115" s="82">
        <f t="shared" si="54"/>
        <v>7048000</v>
      </c>
      <c r="K115" s="82">
        <f t="shared" si="54"/>
        <v>7048000</v>
      </c>
      <c r="L115" s="82">
        <f t="shared" si="54"/>
        <v>7048000</v>
      </c>
      <c r="M115" s="82">
        <f t="shared" si="54"/>
        <v>7048000</v>
      </c>
      <c r="N115" s="82">
        <f t="shared" si="54"/>
        <v>7048000</v>
      </c>
      <c r="O115" s="82">
        <f t="shared" si="54"/>
        <v>7048000</v>
      </c>
      <c r="P115" s="83">
        <f>+O115</f>
        <v>7048000</v>
      </c>
    </row>
    <row r="116" spans="1:16" ht="15" x14ac:dyDescent="0.25">
      <c r="A116" s="44"/>
      <c r="B116" s="42" t="s">
        <v>1</v>
      </c>
      <c r="C116" s="81">
        <f>+P116</f>
        <v>0</v>
      </c>
      <c r="D116" s="82">
        <f>+'Input Form - Actual Capital'!C23</f>
        <v>0</v>
      </c>
      <c r="E116" s="82">
        <f>+'Input Form - Actual Capital'!D23</f>
        <v>0</v>
      </c>
      <c r="F116" s="82">
        <f>+'Input Form - Actual Capital'!E23</f>
        <v>0</v>
      </c>
      <c r="G116" s="82">
        <f>+'Input Form - Actual Capital'!F23</f>
        <v>0</v>
      </c>
      <c r="H116" s="82">
        <f>+'Input Form - Actual Capital'!G23</f>
        <v>0</v>
      </c>
      <c r="I116" s="82">
        <f>+'Input Form - Actual Capital'!H23</f>
        <v>0</v>
      </c>
      <c r="J116" s="82">
        <f>+'Input Form - Actual Capital'!I23</f>
        <v>0</v>
      </c>
      <c r="K116" s="82">
        <f>+'Input Form - Actual Capital'!J23</f>
        <v>0</v>
      </c>
      <c r="L116" s="82">
        <f>+'Input Form - Actual Capital'!K23</f>
        <v>0</v>
      </c>
      <c r="M116" s="82">
        <f>+'Input Form - Actual Capital'!L23</f>
        <v>0</v>
      </c>
      <c r="N116" s="82">
        <f>+'Input Form - Actual Capital'!M23</f>
        <v>0</v>
      </c>
      <c r="O116" s="82">
        <f>+'Input Form - Actual Capital'!N23</f>
        <v>0</v>
      </c>
      <c r="P116" s="83">
        <f>+O116</f>
        <v>0</v>
      </c>
    </row>
    <row r="117" spans="1:16" ht="15" x14ac:dyDescent="0.25">
      <c r="A117" s="44"/>
      <c r="B117" s="42" t="s">
        <v>2</v>
      </c>
      <c r="C117" s="81">
        <f>+P117</f>
        <v>0</v>
      </c>
      <c r="D117" s="82">
        <f>+D116</f>
        <v>0</v>
      </c>
      <c r="E117" s="82">
        <f>+E116+D117</f>
        <v>0</v>
      </c>
      <c r="F117" s="82">
        <f t="shared" ref="F117:O117" si="55">+F116+E117</f>
        <v>0</v>
      </c>
      <c r="G117" s="82">
        <f t="shared" si="55"/>
        <v>0</v>
      </c>
      <c r="H117" s="82">
        <f t="shared" si="55"/>
        <v>0</v>
      </c>
      <c r="I117" s="82">
        <f t="shared" si="55"/>
        <v>0</v>
      </c>
      <c r="J117" s="82">
        <f t="shared" si="55"/>
        <v>0</v>
      </c>
      <c r="K117" s="82">
        <f t="shared" si="55"/>
        <v>0</v>
      </c>
      <c r="L117" s="82">
        <f t="shared" si="55"/>
        <v>0</v>
      </c>
      <c r="M117" s="82">
        <f t="shared" si="55"/>
        <v>0</v>
      </c>
      <c r="N117" s="82">
        <f t="shared" si="55"/>
        <v>0</v>
      </c>
      <c r="O117" s="82">
        <f t="shared" si="55"/>
        <v>0</v>
      </c>
      <c r="P117" s="83">
        <f>+O117</f>
        <v>0</v>
      </c>
    </row>
    <row r="118" spans="1:16" ht="13.5" thickBot="1" x14ac:dyDescent="0.25">
      <c r="A118" s="45"/>
      <c r="B118" s="42" t="s">
        <v>3</v>
      </c>
      <c r="C118" s="84">
        <f>+C115-C117</f>
        <v>7048000</v>
      </c>
      <c r="D118" s="84">
        <f t="shared" ref="D118:P118" si="56">+D115-D117</f>
        <v>7048000</v>
      </c>
      <c r="E118" s="84">
        <f t="shared" si="56"/>
        <v>7048000</v>
      </c>
      <c r="F118" s="84">
        <f t="shared" si="56"/>
        <v>7048000</v>
      </c>
      <c r="G118" s="84">
        <f t="shared" si="56"/>
        <v>7048000</v>
      </c>
      <c r="H118" s="84">
        <f t="shared" si="56"/>
        <v>7048000</v>
      </c>
      <c r="I118" s="84">
        <f t="shared" si="56"/>
        <v>7048000</v>
      </c>
      <c r="J118" s="84">
        <f t="shared" si="56"/>
        <v>7048000</v>
      </c>
      <c r="K118" s="84">
        <f t="shared" si="56"/>
        <v>7048000</v>
      </c>
      <c r="L118" s="84">
        <f t="shared" si="56"/>
        <v>7048000</v>
      </c>
      <c r="M118" s="84">
        <f t="shared" si="56"/>
        <v>7048000</v>
      </c>
      <c r="N118" s="84">
        <f t="shared" si="56"/>
        <v>7048000</v>
      </c>
      <c r="O118" s="84">
        <f t="shared" si="56"/>
        <v>7048000</v>
      </c>
      <c r="P118" s="84">
        <f t="shared" si="56"/>
        <v>7048000</v>
      </c>
    </row>
    <row r="119" spans="1:16" ht="13.5" thickBot="1" x14ac:dyDescent="0.25">
      <c r="A119" s="40"/>
      <c r="B119" s="40"/>
      <c r="C119" s="80"/>
      <c r="D119" s="62"/>
      <c r="E119" s="62"/>
      <c r="F119" s="62"/>
      <c r="G119" s="62"/>
      <c r="H119" s="62"/>
      <c r="I119" s="62"/>
      <c r="J119" s="62"/>
      <c r="K119" s="62"/>
      <c r="L119" s="62"/>
      <c r="M119" s="62"/>
      <c r="N119" s="62"/>
      <c r="O119" s="62"/>
      <c r="P119" s="62"/>
    </row>
    <row r="120" spans="1:16" ht="15" x14ac:dyDescent="0.25">
      <c r="A120" s="43" t="str">
        <f>+'INPUT FORM - Budget-Expenditure'!A24</f>
        <v>Swembad</v>
      </c>
      <c r="B120" s="42" t="s">
        <v>291</v>
      </c>
      <c r="C120" s="81">
        <f>+P120</f>
        <v>0</v>
      </c>
      <c r="D120" s="82">
        <f>+'Input Form Budgets Capital'!C24</f>
        <v>0</v>
      </c>
      <c r="E120" s="82">
        <f>+'Input Form Budgets Capital'!D24</f>
        <v>0</v>
      </c>
      <c r="F120" s="82">
        <f>+'Input Form Budgets Capital'!E24</f>
        <v>0</v>
      </c>
      <c r="G120" s="82">
        <f>+'Input Form Budgets Capital'!F24</f>
        <v>0</v>
      </c>
      <c r="H120" s="82">
        <f>+'Input Form Budgets Capital'!G24</f>
        <v>0</v>
      </c>
      <c r="I120" s="82">
        <f>+'Input Form Budgets Capital'!H24</f>
        <v>0</v>
      </c>
      <c r="J120" s="82">
        <f>+'Input Form Budgets Capital'!I24</f>
        <v>0</v>
      </c>
      <c r="K120" s="82">
        <f>+'Input Form Budgets Capital'!J24</f>
        <v>0</v>
      </c>
      <c r="L120" s="82">
        <f>+'Input Form Budgets Capital'!K24</f>
        <v>0</v>
      </c>
      <c r="M120" s="82">
        <f>+'Input Form Budgets Capital'!L24</f>
        <v>0</v>
      </c>
      <c r="N120" s="82">
        <f>+'Input Form Budgets Capital'!M24</f>
        <v>0</v>
      </c>
      <c r="O120" s="82">
        <f>+'Input Form Budgets Capital'!N24</f>
        <v>0</v>
      </c>
      <c r="P120" s="83">
        <f>SUM(D120:O120)</f>
        <v>0</v>
      </c>
    </row>
    <row r="121" spans="1:16" ht="15" x14ac:dyDescent="0.25">
      <c r="A121" s="44"/>
      <c r="B121" s="42" t="s">
        <v>0</v>
      </c>
      <c r="C121" s="81">
        <f>+P121</f>
        <v>0</v>
      </c>
      <c r="D121" s="82">
        <f>+D120</f>
        <v>0</v>
      </c>
      <c r="E121" s="82">
        <f>+E120+D121</f>
        <v>0</v>
      </c>
      <c r="F121" s="82">
        <f t="shared" ref="F121:O121" si="57">+F120+E121</f>
        <v>0</v>
      </c>
      <c r="G121" s="82">
        <f t="shared" si="57"/>
        <v>0</v>
      </c>
      <c r="H121" s="82">
        <f t="shared" si="57"/>
        <v>0</v>
      </c>
      <c r="I121" s="82">
        <f t="shared" si="57"/>
        <v>0</v>
      </c>
      <c r="J121" s="82">
        <f t="shared" si="57"/>
        <v>0</v>
      </c>
      <c r="K121" s="82">
        <f t="shared" si="57"/>
        <v>0</v>
      </c>
      <c r="L121" s="82">
        <f t="shared" si="57"/>
        <v>0</v>
      </c>
      <c r="M121" s="82">
        <f t="shared" si="57"/>
        <v>0</v>
      </c>
      <c r="N121" s="82">
        <f t="shared" si="57"/>
        <v>0</v>
      </c>
      <c r="O121" s="82">
        <f t="shared" si="57"/>
        <v>0</v>
      </c>
      <c r="P121" s="83">
        <f>+O121</f>
        <v>0</v>
      </c>
    </row>
    <row r="122" spans="1:16" ht="15" x14ac:dyDescent="0.25">
      <c r="A122" s="44"/>
      <c r="B122" s="42" t="s">
        <v>1</v>
      </c>
      <c r="C122" s="81">
        <f>+P122</f>
        <v>0</v>
      </c>
      <c r="D122" s="82">
        <f>+'Input Form - Actual Capital'!C24</f>
        <v>0</v>
      </c>
      <c r="E122" s="82">
        <f>+'Input Form - Actual Capital'!D24</f>
        <v>0</v>
      </c>
      <c r="F122" s="82">
        <f>+'Input Form - Actual Capital'!E24</f>
        <v>0</v>
      </c>
      <c r="G122" s="82">
        <f>+'Input Form - Actual Capital'!F24</f>
        <v>0</v>
      </c>
      <c r="H122" s="82">
        <f>+'Input Form - Actual Capital'!G24</f>
        <v>0</v>
      </c>
      <c r="I122" s="82">
        <f>+'Input Form - Actual Capital'!H24</f>
        <v>0</v>
      </c>
      <c r="J122" s="82">
        <f>+'Input Form - Actual Capital'!I24</f>
        <v>0</v>
      </c>
      <c r="K122" s="82">
        <f>+'Input Form - Actual Capital'!J24</f>
        <v>0</v>
      </c>
      <c r="L122" s="82">
        <f>+'Input Form - Actual Capital'!K24</f>
        <v>0</v>
      </c>
      <c r="M122" s="82">
        <f>+'Input Form - Actual Capital'!L24</f>
        <v>0</v>
      </c>
      <c r="N122" s="82">
        <f>+'Input Form - Actual Capital'!M24</f>
        <v>0</v>
      </c>
      <c r="O122" s="82">
        <f>+'Input Form - Actual Capital'!N24</f>
        <v>0</v>
      </c>
      <c r="P122" s="83">
        <f>SUM(D122:O122)</f>
        <v>0</v>
      </c>
    </row>
    <row r="123" spans="1:16" ht="15" x14ac:dyDescent="0.25">
      <c r="A123" s="44"/>
      <c r="B123" s="42" t="s">
        <v>2</v>
      </c>
      <c r="C123" s="81">
        <f>+P123</f>
        <v>0</v>
      </c>
      <c r="D123" s="82">
        <f>+D122</f>
        <v>0</v>
      </c>
      <c r="E123" s="82">
        <f>+E122+D123</f>
        <v>0</v>
      </c>
      <c r="F123" s="82">
        <f t="shared" ref="F123:O123" si="58">+F122+E123</f>
        <v>0</v>
      </c>
      <c r="G123" s="82">
        <f t="shared" si="58"/>
        <v>0</v>
      </c>
      <c r="H123" s="82">
        <f t="shared" si="58"/>
        <v>0</v>
      </c>
      <c r="I123" s="82">
        <f t="shared" si="58"/>
        <v>0</v>
      </c>
      <c r="J123" s="82">
        <f t="shared" si="58"/>
        <v>0</v>
      </c>
      <c r="K123" s="82">
        <f t="shared" si="58"/>
        <v>0</v>
      </c>
      <c r="L123" s="82">
        <f t="shared" si="58"/>
        <v>0</v>
      </c>
      <c r="M123" s="82">
        <f t="shared" si="58"/>
        <v>0</v>
      </c>
      <c r="N123" s="82">
        <f t="shared" si="58"/>
        <v>0</v>
      </c>
      <c r="O123" s="82">
        <f t="shared" si="58"/>
        <v>0</v>
      </c>
      <c r="P123" s="83">
        <f>+O123</f>
        <v>0</v>
      </c>
    </row>
    <row r="124" spans="1:16" ht="13.5" thickBot="1" x14ac:dyDescent="0.25">
      <c r="A124" s="45"/>
      <c r="B124" s="42" t="s">
        <v>3</v>
      </c>
      <c r="C124" s="84">
        <f>+C121-C123</f>
        <v>0</v>
      </c>
      <c r="D124" s="84">
        <f t="shared" ref="D124:P124" si="59">+D121-D123</f>
        <v>0</v>
      </c>
      <c r="E124" s="84">
        <f t="shared" si="59"/>
        <v>0</v>
      </c>
      <c r="F124" s="84">
        <f t="shared" si="59"/>
        <v>0</v>
      </c>
      <c r="G124" s="84">
        <f t="shared" si="59"/>
        <v>0</v>
      </c>
      <c r="H124" s="84">
        <f t="shared" si="59"/>
        <v>0</v>
      </c>
      <c r="I124" s="84">
        <f t="shared" si="59"/>
        <v>0</v>
      </c>
      <c r="J124" s="84">
        <f t="shared" si="59"/>
        <v>0</v>
      </c>
      <c r="K124" s="84">
        <f t="shared" si="59"/>
        <v>0</v>
      </c>
      <c r="L124" s="84">
        <f t="shared" si="59"/>
        <v>0</v>
      </c>
      <c r="M124" s="84">
        <f t="shared" si="59"/>
        <v>0</v>
      </c>
      <c r="N124" s="84">
        <f t="shared" si="59"/>
        <v>0</v>
      </c>
      <c r="O124" s="84">
        <f t="shared" si="59"/>
        <v>0</v>
      </c>
      <c r="P124" s="84">
        <f t="shared" si="59"/>
        <v>0</v>
      </c>
    </row>
    <row r="125" spans="1:16" ht="13.5" thickBot="1" x14ac:dyDescent="0.25">
      <c r="A125" s="40"/>
      <c r="B125" s="40"/>
      <c r="C125" s="80"/>
      <c r="D125" s="62"/>
      <c r="E125" s="62"/>
      <c r="F125" s="62"/>
      <c r="G125" s="62"/>
      <c r="H125" s="62"/>
      <c r="I125" s="62"/>
      <c r="J125" s="62"/>
      <c r="K125" s="62"/>
      <c r="L125" s="62"/>
      <c r="M125" s="62"/>
      <c r="N125" s="62"/>
      <c r="O125" s="62"/>
      <c r="P125" s="62"/>
    </row>
    <row r="126" spans="1:16" ht="15" x14ac:dyDescent="0.25">
      <c r="A126" s="43" t="str">
        <f>+'INPUT FORM - Budget-Expenditure'!A25</f>
        <v>Verkeer en Lisensiëring</v>
      </c>
      <c r="B126" s="42" t="s">
        <v>291</v>
      </c>
      <c r="C126" s="81">
        <f>+P126</f>
        <v>0</v>
      </c>
      <c r="D126" s="82">
        <f>+'Input Form Budgets Capital'!C25</f>
        <v>0</v>
      </c>
      <c r="E126" s="82">
        <f>+'Input Form Budgets Capital'!D25</f>
        <v>0</v>
      </c>
      <c r="F126" s="82">
        <f>+'Input Form Budgets Capital'!E25</f>
        <v>0</v>
      </c>
      <c r="G126" s="82">
        <f>+'Input Form Budgets Capital'!F25</f>
        <v>0</v>
      </c>
      <c r="H126" s="82">
        <f>+'Input Form Budgets Capital'!G25</f>
        <v>0</v>
      </c>
      <c r="I126" s="82">
        <f>+'Input Form Budgets Capital'!H25</f>
        <v>0</v>
      </c>
      <c r="J126" s="82">
        <f>+'Input Form Budgets Capital'!I25</f>
        <v>0</v>
      </c>
      <c r="K126" s="82">
        <f>+'Input Form Budgets Capital'!J25</f>
        <v>0</v>
      </c>
      <c r="L126" s="82">
        <f>+'Input Form Budgets Capital'!K25</f>
        <v>0</v>
      </c>
      <c r="M126" s="82">
        <f>+'Input Form Budgets Capital'!L25</f>
        <v>0</v>
      </c>
      <c r="N126" s="82">
        <f>+'Input Form Budgets Capital'!M25</f>
        <v>0</v>
      </c>
      <c r="O126" s="82">
        <f>+'Input Form Budgets Capital'!N25</f>
        <v>0</v>
      </c>
      <c r="P126" s="83">
        <f>SUM(D126:O126)</f>
        <v>0</v>
      </c>
    </row>
    <row r="127" spans="1:16" ht="15" x14ac:dyDescent="0.25">
      <c r="A127" s="44"/>
      <c r="B127" s="42" t="s">
        <v>0</v>
      </c>
      <c r="C127" s="81">
        <f>+P127</f>
        <v>0</v>
      </c>
      <c r="D127" s="82">
        <f>+D126</f>
        <v>0</v>
      </c>
      <c r="E127" s="82">
        <f t="shared" ref="E127:O127" si="60">+E126+D127</f>
        <v>0</v>
      </c>
      <c r="F127" s="82">
        <f t="shared" si="60"/>
        <v>0</v>
      </c>
      <c r="G127" s="82">
        <f t="shared" si="60"/>
        <v>0</v>
      </c>
      <c r="H127" s="82">
        <f t="shared" si="60"/>
        <v>0</v>
      </c>
      <c r="I127" s="82">
        <f t="shared" si="60"/>
        <v>0</v>
      </c>
      <c r="J127" s="82">
        <f t="shared" si="60"/>
        <v>0</v>
      </c>
      <c r="K127" s="82">
        <f t="shared" si="60"/>
        <v>0</v>
      </c>
      <c r="L127" s="82">
        <f t="shared" si="60"/>
        <v>0</v>
      </c>
      <c r="M127" s="82">
        <f t="shared" si="60"/>
        <v>0</v>
      </c>
      <c r="N127" s="82">
        <f t="shared" si="60"/>
        <v>0</v>
      </c>
      <c r="O127" s="82">
        <f t="shared" si="60"/>
        <v>0</v>
      </c>
      <c r="P127" s="83">
        <f>+O127</f>
        <v>0</v>
      </c>
    </row>
    <row r="128" spans="1:16" ht="15" x14ac:dyDescent="0.25">
      <c r="A128" s="44"/>
      <c r="B128" s="42" t="s">
        <v>1</v>
      </c>
      <c r="C128" s="81">
        <f>+P128</f>
        <v>0</v>
      </c>
      <c r="D128" s="82">
        <f>+'Input Form - Actual Capital'!C25</f>
        <v>0</v>
      </c>
      <c r="E128" s="82">
        <f>+'Input Form - Actual Capital'!D25</f>
        <v>0</v>
      </c>
      <c r="F128" s="82">
        <f>+'Input Form - Actual Capital'!E25</f>
        <v>0</v>
      </c>
      <c r="G128" s="82">
        <f>+'Input Form - Actual Capital'!F25</f>
        <v>0</v>
      </c>
      <c r="H128" s="82">
        <f>+'Input Form - Actual Capital'!G25</f>
        <v>0</v>
      </c>
      <c r="I128" s="82">
        <f>+'Input Form - Actual Capital'!H25</f>
        <v>0</v>
      </c>
      <c r="J128" s="82">
        <f>+'Input Form - Actual Capital'!I25</f>
        <v>0</v>
      </c>
      <c r="K128" s="82">
        <f>+'Input Form - Actual Capital'!J25</f>
        <v>0</v>
      </c>
      <c r="L128" s="82">
        <f>+'Input Form - Actual Capital'!K25</f>
        <v>0</v>
      </c>
      <c r="M128" s="82">
        <f>+'Input Form - Actual Capital'!L25</f>
        <v>0</v>
      </c>
      <c r="N128" s="82">
        <f>+'Input Form - Actual Capital'!M25</f>
        <v>0</v>
      </c>
      <c r="O128" s="82">
        <f>+'Input Form - Actual Capital'!N25</f>
        <v>0</v>
      </c>
      <c r="P128" s="83">
        <f>SUM(D128:O128)</f>
        <v>0</v>
      </c>
    </row>
    <row r="129" spans="1:16" ht="15" x14ac:dyDescent="0.25">
      <c r="A129" s="44"/>
      <c r="B129" s="42" t="s">
        <v>2</v>
      </c>
      <c r="C129" s="81">
        <f>+P129</f>
        <v>0</v>
      </c>
      <c r="D129" s="82">
        <f>+D128</f>
        <v>0</v>
      </c>
      <c r="E129" s="82">
        <f t="shared" ref="E129:O129" si="61">+E128+D129</f>
        <v>0</v>
      </c>
      <c r="F129" s="82">
        <f t="shared" si="61"/>
        <v>0</v>
      </c>
      <c r="G129" s="82">
        <f t="shared" si="61"/>
        <v>0</v>
      </c>
      <c r="H129" s="82">
        <f t="shared" si="61"/>
        <v>0</v>
      </c>
      <c r="I129" s="82">
        <f t="shared" si="61"/>
        <v>0</v>
      </c>
      <c r="J129" s="82">
        <f t="shared" si="61"/>
        <v>0</v>
      </c>
      <c r="K129" s="82">
        <f t="shared" si="61"/>
        <v>0</v>
      </c>
      <c r="L129" s="82">
        <f t="shared" si="61"/>
        <v>0</v>
      </c>
      <c r="M129" s="82">
        <f t="shared" si="61"/>
        <v>0</v>
      </c>
      <c r="N129" s="82">
        <f t="shared" si="61"/>
        <v>0</v>
      </c>
      <c r="O129" s="82">
        <f t="shared" si="61"/>
        <v>0</v>
      </c>
      <c r="P129" s="83">
        <f>+O129</f>
        <v>0</v>
      </c>
    </row>
    <row r="130" spans="1:16" ht="13.5" thickBot="1" x14ac:dyDescent="0.25">
      <c r="A130" s="45"/>
      <c r="B130" s="42" t="s">
        <v>3</v>
      </c>
      <c r="C130" s="84">
        <f t="shared" ref="C130:P130" si="62">+C127-C129</f>
        <v>0</v>
      </c>
      <c r="D130" s="84">
        <f t="shared" si="62"/>
        <v>0</v>
      </c>
      <c r="E130" s="84">
        <f t="shared" si="62"/>
        <v>0</v>
      </c>
      <c r="F130" s="84">
        <f t="shared" si="62"/>
        <v>0</v>
      </c>
      <c r="G130" s="84">
        <f t="shared" si="62"/>
        <v>0</v>
      </c>
      <c r="H130" s="84">
        <f t="shared" si="62"/>
        <v>0</v>
      </c>
      <c r="I130" s="84">
        <f t="shared" si="62"/>
        <v>0</v>
      </c>
      <c r="J130" s="84">
        <f t="shared" si="62"/>
        <v>0</v>
      </c>
      <c r="K130" s="84">
        <f t="shared" si="62"/>
        <v>0</v>
      </c>
      <c r="L130" s="84">
        <f t="shared" si="62"/>
        <v>0</v>
      </c>
      <c r="M130" s="84">
        <f t="shared" si="62"/>
        <v>0</v>
      </c>
      <c r="N130" s="84">
        <f t="shared" si="62"/>
        <v>0</v>
      </c>
      <c r="O130" s="84">
        <f t="shared" si="62"/>
        <v>0</v>
      </c>
      <c r="P130" s="84">
        <f t="shared" si="62"/>
        <v>0</v>
      </c>
    </row>
    <row r="131" spans="1:16" ht="13.5" thickBot="1" x14ac:dyDescent="0.25">
      <c r="A131" s="40"/>
      <c r="B131" s="40"/>
      <c r="C131" s="80"/>
      <c r="D131" s="62"/>
      <c r="E131" s="62"/>
      <c r="F131" s="62"/>
      <c r="G131" s="62"/>
      <c r="H131" s="62"/>
      <c r="I131" s="62"/>
      <c r="J131" s="62"/>
      <c r="K131" s="62"/>
      <c r="L131" s="62"/>
      <c r="M131" s="62"/>
      <c r="N131" s="62"/>
      <c r="O131" s="62"/>
      <c r="P131" s="62"/>
    </row>
    <row r="132" spans="1:16" ht="15" x14ac:dyDescent="0.25">
      <c r="A132" s="43" t="str">
        <f>+'INPUT FORM - Budget-Expenditure'!A26</f>
        <v>Vliegveld</v>
      </c>
      <c r="B132" s="42" t="s">
        <v>291</v>
      </c>
      <c r="C132" s="81">
        <f>+P132</f>
        <v>0</v>
      </c>
      <c r="D132" s="82">
        <f>+'Input Form Budgets Capital'!C26</f>
        <v>0</v>
      </c>
      <c r="E132" s="82">
        <f>+'Input Form Budgets Capital'!D26</f>
        <v>0</v>
      </c>
      <c r="F132" s="82">
        <f>+'Input Form Budgets Capital'!E26</f>
        <v>0</v>
      </c>
      <c r="G132" s="82">
        <f>+'Input Form Budgets Capital'!F26</f>
        <v>0</v>
      </c>
      <c r="H132" s="82">
        <f>+'Input Form Budgets Capital'!G26</f>
        <v>0</v>
      </c>
      <c r="I132" s="82">
        <f>+'Input Form Budgets Capital'!H26</f>
        <v>0</v>
      </c>
      <c r="J132" s="82">
        <f>+'Input Form Budgets Capital'!I26</f>
        <v>0</v>
      </c>
      <c r="K132" s="82">
        <f>+'Input Form Budgets Capital'!J26</f>
        <v>0</v>
      </c>
      <c r="L132" s="82">
        <f>+'Input Form Budgets Capital'!K26</f>
        <v>0</v>
      </c>
      <c r="M132" s="82">
        <f>+'Input Form Budgets Capital'!L26</f>
        <v>0</v>
      </c>
      <c r="N132" s="82">
        <f>+'Input Form Budgets Capital'!M26</f>
        <v>0</v>
      </c>
      <c r="O132" s="82">
        <f>+'Input Form Budgets Capital'!N26</f>
        <v>0</v>
      </c>
      <c r="P132" s="83">
        <f>SUM(D132:O132)</f>
        <v>0</v>
      </c>
    </row>
    <row r="133" spans="1:16" ht="15" x14ac:dyDescent="0.25">
      <c r="A133" s="44"/>
      <c r="B133" s="42" t="s">
        <v>0</v>
      </c>
      <c r="C133" s="81">
        <f>+P133</f>
        <v>0</v>
      </c>
      <c r="D133" s="82">
        <f>+D132</f>
        <v>0</v>
      </c>
      <c r="E133" s="82">
        <f t="shared" ref="E133:O133" si="63">+E132+D133</f>
        <v>0</v>
      </c>
      <c r="F133" s="82">
        <f t="shared" si="63"/>
        <v>0</v>
      </c>
      <c r="G133" s="82">
        <f t="shared" si="63"/>
        <v>0</v>
      </c>
      <c r="H133" s="82">
        <f t="shared" si="63"/>
        <v>0</v>
      </c>
      <c r="I133" s="82">
        <f t="shared" si="63"/>
        <v>0</v>
      </c>
      <c r="J133" s="82">
        <f t="shared" si="63"/>
        <v>0</v>
      </c>
      <c r="K133" s="82">
        <f t="shared" si="63"/>
        <v>0</v>
      </c>
      <c r="L133" s="82">
        <f t="shared" si="63"/>
        <v>0</v>
      </c>
      <c r="M133" s="82">
        <f t="shared" si="63"/>
        <v>0</v>
      </c>
      <c r="N133" s="82">
        <f t="shared" si="63"/>
        <v>0</v>
      </c>
      <c r="O133" s="82">
        <f t="shared" si="63"/>
        <v>0</v>
      </c>
      <c r="P133" s="83">
        <f>+O133</f>
        <v>0</v>
      </c>
    </row>
    <row r="134" spans="1:16" ht="15" x14ac:dyDescent="0.25">
      <c r="A134" s="44"/>
      <c r="B134" s="42" t="s">
        <v>1</v>
      </c>
      <c r="C134" s="81">
        <f>+P134</f>
        <v>0</v>
      </c>
      <c r="D134" s="82">
        <f>+'Input Form - Actual Capital'!C26</f>
        <v>0</v>
      </c>
      <c r="E134" s="82">
        <f>+'Input Form - Actual Capital'!D26</f>
        <v>0</v>
      </c>
      <c r="F134" s="82">
        <f>+'Input Form - Actual Capital'!E26</f>
        <v>0</v>
      </c>
      <c r="G134" s="82">
        <f>+'Input Form - Actual Capital'!F26</f>
        <v>0</v>
      </c>
      <c r="H134" s="82">
        <f>+'Input Form - Actual Capital'!G26</f>
        <v>0</v>
      </c>
      <c r="I134" s="82">
        <f>+'Input Form - Actual Capital'!H26</f>
        <v>0</v>
      </c>
      <c r="J134" s="82">
        <f>+'Input Form - Actual Capital'!I26</f>
        <v>0</v>
      </c>
      <c r="K134" s="82">
        <f>+'Input Form - Actual Capital'!J26</f>
        <v>0</v>
      </c>
      <c r="L134" s="82">
        <f>+'Input Form - Actual Capital'!K26</f>
        <v>0</v>
      </c>
      <c r="M134" s="82">
        <f>+'Input Form - Actual Capital'!L26</f>
        <v>0</v>
      </c>
      <c r="N134" s="82">
        <f>+'Input Form - Actual Capital'!M26</f>
        <v>0</v>
      </c>
      <c r="O134" s="82">
        <f>+'Input Form - Actual Capital'!N26</f>
        <v>0</v>
      </c>
      <c r="P134" s="83">
        <f>+O134</f>
        <v>0</v>
      </c>
    </row>
    <row r="135" spans="1:16" ht="15" x14ac:dyDescent="0.25">
      <c r="A135" s="44"/>
      <c r="B135" s="42" t="s">
        <v>2</v>
      </c>
      <c r="C135" s="81">
        <f>+P135</f>
        <v>0</v>
      </c>
      <c r="D135" s="82">
        <f>+D134</f>
        <v>0</v>
      </c>
      <c r="E135" s="82">
        <f t="shared" ref="E135:O135" si="64">+E134+D135</f>
        <v>0</v>
      </c>
      <c r="F135" s="82">
        <f t="shared" si="64"/>
        <v>0</v>
      </c>
      <c r="G135" s="82">
        <f t="shared" si="64"/>
        <v>0</v>
      </c>
      <c r="H135" s="82">
        <f t="shared" si="64"/>
        <v>0</v>
      </c>
      <c r="I135" s="82">
        <f t="shared" si="64"/>
        <v>0</v>
      </c>
      <c r="J135" s="82">
        <f t="shared" si="64"/>
        <v>0</v>
      </c>
      <c r="K135" s="82">
        <f t="shared" si="64"/>
        <v>0</v>
      </c>
      <c r="L135" s="82">
        <f t="shared" si="64"/>
        <v>0</v>
      </c>
      <c r="M135" s="82">
        <f t="shared" si="64"/>
        <v>0</v>
      </c>
      <c r="N135" s="82">
        <f t="shared" si="64"/>
        <v>0</v>
      </c>
      <c r="O135" s="82">
        <f t="shared" si="64"/>
        <v>0</v>
      </c>
      <c r="P135" s="83">
        <f>+O135</f>
        <v>0</v>
      </c>
    </row>
    <row r="136" spans="1:16" ht="13.5" thickBot="1" x14ac:dyDescent="0.25">
      <c r="A136" s="45"/>
      <c r="B136" s="42" t="s">
        <v>3</v>
      </c>
      <c r="C136" s="84">
        <f t="shared" ref="C136:P136" si="65">+C133-C135</f>
        <v>0</v>
      </c>
      <c r="D136" s="84">
        <f t="shared" si="65"/>
        <v>0</v>
      </c>
      <c r="E136" s="84">
        <f t="shared" si="65"/>
        <v>0</v>
      </c>
      <c r="F136" s="84">
        <f t="shared" si="65"/>
        <v>0</v>
      </c>
      <c r="G136" s="84">
        <f t="shared" si="65"/>
        <v>0</v>
      </c>
      <c r="H136" s="84">
        <f t="shared" si="65"/>
        <v>0</v>
      </c>
      <c r="I136" s="84">
        <f t="shared" si="65"/>
        <v>0</v>
      </c>
      <c r="J136" s="84">
        <f t="shared" si="65"/>
        <v>0</v>
      </c>
      <c r="K136" s="84">
        <f t="shared" si="65"/>
        <v>0</v>
      </c>
      <c r="L136" s="84">
        <f t="shared" si="65"/>
        <v>0</v>
      </c>
      <c r="M136" s="84">
        <f t="shared" si="65"/>
        <v>0</v>
      </c>
      <c r="N136" s="84">
        <f t="shared" si="65"/>
        <v>0</v>
      </c>
      <c r="O136" s="84">
        <f t="shared" si="65"/>
        <v>0</v>
      </c>
      <c r="P136" s="84">
        <f t="shared" si="65"/>
        <v>0</v>
      </c>
    </row>
    <row r="137" spans="1:16" ht="13.5" thickBot="1" x14ac:dyDescent="0.25">
      <c r="A137" s="235"/>
      <c r="B137" s="235"/>
      <c r="C137" s="236"/>
      <c r="D137" s="236"/>
      <c r="E137" s="236"/>
      <c r="F137" s="236"/>
      <c r="G137" s="236"/>
      <c r="H137" s="236"/>
      <c r="I137" s="236"/>
      <c r="J137" s="236"/>
      <c r="K137" s="236"/>
      <c r="L137" s="236"/>
      <c r="M137" s="236"/>
      <c r="N137" s="236"/>
      <c r="O137" s="236"/>
      <c r="P137" s="236"/>
    </row>
    <row r="138" spans="1:16" ht="15" x14ac:dyDescent="0.25">
      <c r="A138" s="43" t="str">
        <f>+'INPUT FORM - Budget-Expenditure'!A27</f>
        <v>Vullisverwydering</v>
      </c>
      <c r="B138" s="42" t="s">
        <v>291</v>
      </c>
      <c r="C138" s="81">
        <f>+P138</f>
        <v>0</v>
      </c>
      <c r="D138" s="82">
        <f>+'Input Form Budgets Capital'!C27</f>
        <v>0</v>
      </c>
      <c r="E138" s="82">
        <f>+'Input Form Budgets Capital'!D27</f>
        <v>0</v>
      </c>
      <c r="F138" s="82">
        <f>+'Input Form Budgets Capital'!E27</f>
        <v>0</v>
      </c>
      <c r="G138" s="82">
        <f>+'Input Form Budgets Capital'!F27</f>
        <v>0</v>
      </c>
      <c r="H138" s="82">
        <f>+'Input Form Budgets Capital'!G27</f>
        <v>0</v>
      </c>
      <c r="I138" s="82">
        <f>+'Input Form Budgets Capital'!H27</f>
        <v>0</v>
      </c>
      <c r="J138" s="82">
        <f>+'Input Form Budgets Capital'!I27</f>
        <v>0</v>
      </c>
      <c r="K138" s="82">
        <f>+'Input Form Budgets Capital'!J27</f>
        <v>0</v>
      </c>
      <c r="L138" s="82">
        <f>+'Input Form Budgets Capital'!K27</f>
        <v>0</v>
      </c>
      <c r="M138" s="82">
        <f>+'Input Form Budgets Capital'!L27</f>
        <v>0</v>
      </c>
      <c r="N138" s="82">
        <f>+'Input Form Budgets Capital'!M27</f>
        <v>0</v>
      </c>
      <c r="O138" s="82">
        <f>+'Input Form Budgets Capital'!N27</f>
        <v>0</v>
      </c>
      <c r="P138" s="83">
        <f>SUM(D138:O138)</f>
        <v>0</v>
      </c>
    </row>
    <row r="139" spans="1:16" ht="15" x14ac:dyDescent="0.25">
      <c r="A139" s="44"/>
      <c r="B139" s="42" t="s">
        <v>0</v>
      </c>
      <c r="C139" s="81">
        <f>+P139</f>
        <v>0</v>
      </c>
      <c r="D139" s="82">
        <f>+D138</f>
        <v>0</v>
      </c>
      <c r="E139" s="82">
        <f t="shared" ref="E139:O139" si="66">+E138+D139</f>
        <v>0</v>
      </c>
      <c r="F139" s="82">
        <f t="shared" si="66"/>
        <v>0</v>
      </c>
      <c r="G139" s="82">
        <f t="shared" si="66"/>
        <v>0</v>
      </c>
      <c r="H139" s="82">
        <f t="shared" si="66"/>
        <v>0</v>
      </c>
      <c r="I139" s="82">
        <f t="shared" si="66"/>
        <v>0</v>
      </c>
      <c r="J139" s="82">
        <f t="shared" si="66"/>
        <v>0</v>
      </c>
      <c r="K139" s="82">
        <f t="shared" si="66"/>
        <v>0</v>
      </c>
      <c r="L139" s="82">
        <f t="shared" si="66"/>
        <v>0</v>
      </c>
      <c r="M139" s="82">
        <f t="shared" si="66"/>
        <v>0</v>
      </c>
      <c r="N139" s="82">
        <f t="shared" si="66"/>
        <v>0</v>
      </c>
      <c r="O139" s="82">
        <f t="shared" si="66"/>
        <v>0</v>
      </c>
      <c r="P139" s="83">
        <f>+O139</f>
        <v>0</v>
      </c>
    </row>
    <row r="140" spans="1:16" ht="15" x14ac:dyDescent="0.25">
      <c r="A140" s="44"/>
      <c r="B140" s="42" t="s">
        <v>1</v>
      </c>
      <c r="C140" s="81">
        <f>+P140</f>
        <v>0</v>
      </c>
      <c r="D140" s="82">
        <f>+'Input Form - Actual Capital'!C27</f>
        <v>0</v>
      </c>
      <c r="E140" s="82">
        <f>+'Input Form - Actual Capital'!D27</f>
        <v>0</v>
      </c>
      <c r="F140" s="82">
        <f>+'Input Form - Actual Capital'!E27</f>
        <v>0</v>
      </c>
      <c r="G140" s="82">
        <f>+'Input Form - Actual Capital'!F27</f>
        <v>0</v>
      </c>
      <c r="H140" s="82">
        <f>+'Input Form - Actual Capital'!G27</f>
        <v>0</v>
      </c>
      <c r="I140" s="82">
        <f>+'Input Form - Actual Capital'!H27</f>
        <v>0</v>
      </c>
      <c r="J140" s="82">
        <f>+'Input Form - Actual Capital'!I27</f>
        <v>0</v>
      </c>
      <c r="K140" s="82">
        <f>+'Input Form - Actual Capital'!J27</f>
        <v>0</v>
      </c>
      <c r="L140" s="82">
        <f>+'Input Form - Actual Capital'!K27</f>
        <v>0</v>
      </c>
      <c r="M140" s="82">
        <f>+'Input Form - Actual Capital'!L27</f>
        <v>0</v>
      </c>
      <c r="N140" s="82">
        <f>+'Input Form - Actual Capital'!M27</f>
        <v>0</v>
      </c>
      <c r="O140" s="82">
        <f>+'Input Form - Actual Capital'!N27</f>
        <v>0</v>
      </c>
      <c r="P140" s="83">
        <f>+O140</f>
        <v>0</v>
      </c>
    </row>
    <row r="141" spans="1:16" ht="15" x14ac:dyDescent="0.25">
      <c r="A141" s="44"/>
      <c r="B141" s="42" t="s">
        <v>2</v>
      </c>
      <c r="C141" s="81">
        <f>+P141</f>
        <v>0</v>
      </c>
      <c r="D141" s="82">
        <f>+D140</f>
        <v>0</v>
      </c>
      <c r="E141" s="82">
        <f t="shared" ref="E141:O141" si="67">+E140+D141</f>
        <v>0</v>
      </c>
      <c r="F141" s="82">
        <f t="shared" si="67"/>
        <v>0</v>
      </c>
      <c r="G141" s="82">
        <f t="shared" si="67"/>
        <v>0</v>
      </c>
      <c r="H141" s="82">
        <f t="shared" si="67"/>
        <v>0</v>
      </c>
      <c r="I141" s="82">
        <f t="shared" si="67"/>
        <v>0</v>
      </c>
      <c r="J141" s="82">
        <f t="shared" si="67"/>
        <v>0</v>
      </c>
      <c r="K141" s="82">
        <f t="shared" si="67"/>
        <v>0</v>
      </c>
      <c r="L141" s="82">
        <f t="shared" si="67"/>
        <v>0</v>
      </c>
      <c r="M141" s="82">
        <f t="shared" si="67"/>
        <v>0</v>
      </c>
      <c r="N141" s="82">
        <f t="shared" si="67"/>
        <v>0</v>
      </c>
      <c r="O141" s="82">
        <f t="shared" si="67"/>
        <v>0</v>
      </c>
      <c r="P141" s="83">
        <f>+O141</f>
        <v>0</v>
      </c>
    </row>
    <row r="142" spans="1:16" ht="13.5" thickBot="1" x14ac:dyDescent="0.25">
      <c r="A142" s="45"/>
      <c r="B142" s="42" t="s">
        <v>3</v>
      </c>
      <c r="C142" s="84">
        <f t="shared" ref="C142:P142" si="68">+C139-C141</f>
        <v>0</v>
      </c>
      <c r="D142" s="84">
        <f t="shared" si="68"/>
        <v>0</v>
      </c>
      <c r="E142" s="84">
        <f t="shared" si="68"/>
        <v>0</v>
      </c>
      <c r="F142" s="84">
        <f t="shared" si="68"/>
        <v>0</v>
      </c>
      <c r="G142" s="84">
        <f t="shared" si="68"/>
        <v>0</v>
      </c>
      <c r="H142" s="84">
        <f t="shared" si="68"/>
        <v>0</v>
      </c>
      <c r="I142" s="84">
        <f t="shared" si="68"/>
        <v>0</v>
      </c>
      <c r="J142" s="84">
        <f t="shared" si="68"/>
        <v>0</v>
      </c>
      <c r="K142" s="84">
        <f t="shared" si="68"/>
        <v>0</v>
      </c>
      <c r="L142" s="84">
        <f t="shared" si="68"/>
        <v>0</v>
      </c>
      <c r="M142" s="84">
        <f t="shared" si="68"/>
        <v>0</v>
      </c>
      <c r="N142" s="84">
        <f t="shared" si="68"/>
        <v>0</v>
      </c>
      <c r="O142" s="84">
        <f t="shared" si="68"/>
        <v>0</v>
      </c>
      <c r="P142" s="84">
        <f t="shared" si="68"/>
        <v>0</v>
      </c>
    </row>
    <row r="143" spans="1:16" x14ac:dyDescent="0.2">
      <c r="A143" s="233"/>
      <c r="B143" s="233"/>
      <c r="C143" s="234"/>
      <c r="D143" s="234"/>
      <c r="E143" s="234"/>
      <c r="F143" s="234"/>
      <c r="G143" s="234"/>
      <c r="H143" s="234"/>
      <c r="I143" s="234"/>
      <c r="J143" s="234"/>
      <c r="K143" s="234"/>
      <c r="L143" s="234"/>
      <c r="M143" s="234"/>
      <c r="N143" s="234"/>
      <c r="O143" s="234"/>
      <c r="P143" s="234"/>
    </row>
    <row r="144" spans="1:16" ht="13.5" thickBot="1" x14ac:dyDescent="0.25">
      <c r="A144" s="40"/>
      <c r="B144" s="40"/>
      <c r="C144" s="80"/>
      <c r="D144" s="62"/>
      <c r="E144" s="62"/>
      <c r="F144" s="62"/>
      <c r="G144" s="62"/>
      <c r="H144" s="62"/>
      <c r="I144" s="62"/>
      <c r="J144" s="62"/>
      <c r="K144" s="62"/>
      <c r="L144" s="62"/>
      <c r="M144" s="62"/>
      <c r="N144" s="62"/>
      <c r="O144" s="62"/>
      <c r="P144" s="62"/>
    </row>
    <row r="145" spans="1:16" ht="15" x14ac:dyDescent="0.25">
      <c r="A145" s="43" t="str">
        <f>+'INPUT FORM - Budget-Expenditure'!A28</f>
        <v>Sanitasie en Reiniging</v>
      </c>
      <c r="B145" s="42" t="s">
        <v>291</v>
      </c>
      <c r="C145" s="81">
        <f>+P145</f>
        <v>0</v>
      </c>
      <c r="D145" s="82">
        <f>+'Input Form Budgets Capital'!C28</f>
        <v>0</v>
      </c>
      <c r="E145" s="82">
        <f>+'Input Form Budgets Capital'!D28</f>
        <v>0</v>
      </c>
      <c r="F145" s="82">
        <f>+'Input Form Budgets Capital'!E28</f>
        <v>0</v>
      </c>
      <c r="G145" s="82">
        <f>+'Input Form Budgets Capital'!F28</f>
        <v>0</v>
      </c>
      <c r="H145" s="82">
        <f>+'Input Form Budgets Capital'!G28</f>
        <v>0</v>
      </c>
      <c r="I145" s="82">
        <f>+'Input Form Budgets Capital'!H28</f>
        <v>0</v>
      </c>
      <c r="J145" s="82">
        <f>+'Input Form Budgets Capital'!I28</f>
        <v>0</v>
      </c>
      <c r="K145" s="82">
        <f>+'Input Form Budgets Capital'!J28</f>
        <v>0</v>
      </c>
      <c r="L145" s="82">
        <f>+'Input Form Budgets Capital'!K28</f>
        <v>0</v>
      </c>
      <c r="M145" s="82">
        <f>+'Input Form Budgets Capital'!L28</f>
        <v>0</v>
      </c>
      <c r="N145" s="82">
        <f>+'Input Form Budgets Capital'!M28</f>
        <v>0</v>
      </c>
      <c r="O145" s="82">
        <f>+'Input Form Budgets Capital'!N28</f>
        <v>0</v>
      </c>
      <c r="P145" s="83">
        <f>SUM(D145:O145)</f>
        <v>0</v>
      </c>
    </row>
    <row r="146" spans="1:16" ht="15" x14ac:dyDescent="0.25">
      <c r="A146" s="44"/>
      <c r="B146" s="42" t="s">
        <v>0</v>
      </c>
      <c r="C146" s="81">
        <f>+P146</f>
        <v>0</v>
      </c>
      <c r="D146" s="82">
        <f>+D145</f>
        <v>0</v>
      </c>
      <c r="E146" s="82">
        <f>+E145+D146</f>
        <v>0</v>
      </c>
      <c r="F146" s="82">
        <f t="shared" ref="F146:O146" si="69">+F145+E146</f>
        <v>0</v>
      </c>
      <c r="G146" s="82">
        <f t="shared" si="69"/>
        <v>0</v>
      </c>
      <c r="H146" s="82">
        <f t="shared" si="69"/>
        <v>0</v>
      </c>
      <c r="I146" s="82">
        <f t="shared" si="69"/>
        <v>0</v>
      </c>
      <c r="J146" s="82">
        <f t="shared" si="69"/>
        <v>0</v>
      </c>
      <c r="K146" s="82">
        <f t="shared" si="69"/>
        <v>0</v>
      </c>
      <c r="L146" s="82">
        <f t="shared" si="69"/>
        <v>0</v>
      </c>
      <c r="M146" s="82">
        <f t="shared" si="69"/>
        <v>0</v>
      </c>
      <c r="N146" s="82">
        <f t="shared" si="69"/>
        <v>0</v>
      </c>
      <c r="O146" s="82">
        <f t="shared" si="69"/>
        <v>0</v>
      </c>
      <c r="P146" s="83">
        <f>+O146</f>
        <v>0</v>
      </c>
    </row>
    <row r="147" spans="1:16" ht="15" x14ac:dyDescent="0.25">
      <c r="A147" s="44"/>
      <c r="B147" s="42" t="s">
        <v>1</v>
      </c>
      <c r="C147" s="81">
        <f>+P147</f>
        <v>0</v>
      </c>
      <c r="D147" s="82">
        <f>+'Input Form - Actual Capital'!C28</f>
        <v>0</v>
      </c>
      <c r="E147" s="82">
        <f>+'Input Form - Actual Capital'!D28</f>
        <v>0</v>
      </c>
      <c r="F147" s="82">
        <f>+'Input Form - Actual Capital'!E28</f>
        <v>0</v>
      </c>
      <c r="G147" s="82">
        <f>+'Input Form - Actual Capital'!F28</f>
        <v>0</v>
      </c>
      <c r="H147" s="82">
        <f>+'Input Form - Actual Capital'!G28</f>
        <v>0</v>
      </c>
      <c r="I147" s="82">
        <f>+'Input Form - Actual Capital'!H28</f>
        <v>0</v>
      </c>
      <c r="J147" s="82">
        <f>+'Input Form - Actual Capital'!I28</f>
        <v>0</v>
      </c>
      <c r="K147" s="82">
        <f>+'Input Form - Actual Capital'!J28</f>
        <v>0</v>
      </c>
      <c r="L147" s="82">
        <f>+'Input Form - Actual Capital'!K28</f>
        <v>0</v>
      </c>
      <c r="M147" s="82">
        <f>+'Input Form - Actual Capital'!L28</f>
        <v>0</v>
      </c>
      <c r="N147" s="82">
        <f>+'Input Form - Actual Capital'!M28</f>
        <v>0</v>
      </c>
      <c r="O147" s="82">
        <f>+'Input Form - Actual Capital'!N28</f>
        <v>0</v>
      </c>
      <c r="P147" s="83">
        <f>SUM(D147:O147)</f>
        <v>0</v>
      </c>
    </row>
    <row r="148" spans="1:16" ht="15" x14ac:dyDescent="0.25">
      <c r="A148" s="44"/>
      <c r="B148" s="42" t="s">
        <v>2</v>
      </c>
      <c r="C148" s="81">
        <f>+P148</f>
        <v>0</v>
      </c>
      <c r="D148" s="82">
        <f>+D147</f>
        <v>0</v>
      </c>
      <c r="E148" s="82">
        <f>+E147+D148</f>
        <v>0</v>
      </c>
      <c r="F148" s="82">
        <f t="shared" ref="F148:O148" si="70">+F147+E148</f>
        <v>0</v>
      </c>
      <c r="G148" s="82">
        <f t="shared" si="70"/>
        <v>0</v>
      </c>
      <c r="H148" s="82">
        <f t="shared" si="70"/>
        <v>0</v>
      </c>
      <c r="I148" s="82">
        <f t="shared" si="70"/>
        <v>0</v>
      </c>
      <c r="J148" s="82">
        <f t="shared" si="70"/>
        <v>0</v>
      </c>
      <c r="K148" s="82">
        <f t="shared" si="70"/>
        <v>0</v>
      </c>
      <c r="L148" s="82">
        <f t="shared" si="70"/>
        <v>0</v>
      </c>
      <c r="M148" s="82">
        <f t="shared" si="70"/>
        <v>0</v>
      </c>
      <c r="N148" s="82">
        <f t="shared" si="70"/>
        <v>0</v>
      </c>
      <c r="O148" s="82">
        <f t="shared" si="70"/>
        <v>0</v>
      </c>
      <c r="P148" s="83">
        <f>+O148</f>
        <v>0</v>
      </c>
    </row>
    <row r="149" spans="1:16" ht="13.5" thickBot="1" x14ac:dyDescent="0.25">
      <c r="A149" s="45"/>
      <c r="B149" s="42" t="s">
        <v>3</v>
      </c>
      <c r="C149" s="84">
        <f>+C146-C148</f>
        <v>0</v>
      </c>
      <c r="D149" s="84">
        <f t="shared" ref="D149:P149" si="71">+D146-D148</f>
        <v>0</v>
      </c>
      <c r="E149" s="84">
        <f t="shared" si="71"/>
        <v>0</v>
      </c>
      <c r="F149" s="84">
        <f t="shared" si="71"/>
        <v>0</v>
      </c>
      <c r="G149" s="84">
        <f t="shared" si="71"/>
        <v>0</v>
      </c>
      <c r="H149" s="84">
        <f t="shared" si="71"/>
        <v>0</v>
      </c>
      <c r="I149" s="84">
        <f t="shared" si="71"/>
        <v>0</v>
      </c>
      <c r="J149" s="84">
        <f t="shared" si="71"/>
        <v>0</v>
      </c>
      <c r="K149" s="84">
        <f t="shared" si="71"/>
        <v>0</v>
      </c>
      <c r="L149" s="84">
        <f t="shared" si="71"/>
        <v>0</v>
      </c>
      <c r="M149" s="84">
        <f t="shared" si="71"/>
        <v>0</v>
      </c>
      <c r="N149" s="84">
        <f t="shared" si="71"/>
        <v>0</v>
      </c>
      <c r="O149" s="84">
        <f t="shared" si="71"/>
        <v>0</v>
      </c>
      <c r="P149" s="84">
        <f t="shared" si="71"/>
        <v>0</v>
      </c>
    </row>
    <row r="150" spans="1:16" x14ac:dyDescent="0.2">
      <c r="A150" s="40"/>
      <c r="B150" s="40"/>
      <c r="C150" s="80"/>
      <c r="D150" s="62"/>
      <c r="E150" s="62"/>
      <c r="F150" s="62"/>
      <c r="G150" s="62"/>
      <c r="H150" s="62"/>
      <c r="I150" s="62"/>
      <c r="J150" s="62"/>
      <c r="K150" s="62"/>
      <c r="L150" s="62"/>
      <c r="M150" s="62"/>
      <c r="N150" s="62"/>
      <c r="O150" s="62"/>
      <c r="P150" s="62"/>
    </row>
    <row r="151" spans="1:16" ht="13.5" thickBot="1" x14ac:dyDescent="0.25">
      <c r="A151" s="40"/>
      <c r="B151" s="40"/>
      <c r="C151" s="80"/>
      <c r="D151" s="62"/>
      <c r="E151" s="62"/>
      <c r="F151" s="62"/>
      <c r="G151" s="62"/>
      <c r="H151" s="62"/>
      <c r="I151" s="62"/>
      <c r="J151" s="62"/>
      <c r="K151" s="62"/>
      <c r="L151" s="62"/>
      <c r="M151" s="62"/>
      <c r="N151" s="62"/>
      <c r="O151" s="62"/>
      <c r="P151" s="62"/>
    </row>
    <row r="152" spans="1:16" ht="15" x14ac:dyDescent="0.25">
      <c r="A152" s="43" t="str">
        <f>+'INPUT FORM - Budget-Expenditure'!A29</f>
        <v>Verplegingsdienste</v>
      </c>
      <c r="B152" s="42" t="s">
        <v>291</v>
      </c>
      <c r="C152" s="81">
        <f>+P152</f>
        <v>0</v>
      </c>
      <c r="D152" s="82">
        <f>+'Input Form Budgets Capital'!C29</f>
        <v>0</v>
      </c>
      <c r="E152" s="82">
        <f>+'Input Form Budgets Capital'!D29</f>
        <v>0</v>
      </c>
      <c r="F152" s="82">
        <f>+'Input Form Budgets Capital'!E29</f>
        <v>0</v>
      </c>
      <c r="G152" s="82">
        <f>+'Input Form Budgets Capital'!F29</f>
        <v>0</v>
      </c>
      <c r="H152" s="82">
        <f>+'Input Form Budgets Capital'!G29</f>
        <v>0</v>
      </c>
      <c r="I152" s="82">
        <f>+'Input Form Budgets Capital'!H29</f>
        <v>0</v>
      </c>
      <c r="J152" s="82">
        <f>+'Input Form Budgets Capital'!I29</f>
        <v>0</v>
      </c>
      <c r="K152" s="82">
        <f>+'Input Form Budgets Capital'!J29</f>
        <v>0</v>
      </c>
      <c r="L152" s="82">
        <f>+'Input Form Budgets Capital'!K29</f>
        <v>0</v>
      </c>
      <c r="M152" s="82">
        <f>+'Input Form Budgets Capital'!L29</f>
        <v>0</v>
      </c>
      <c r="N152" s="82">
        <f>+'Input Form Budgets Capital'!M29</f>
        <v>0</v>
      </c>
      <c r="O152" s="82">
        <f>+'Input Form Budgets Capital'!N29</f>
        <v>0</v>
      </c>
      <c r="P152" s="83">
        <f>SUM(D152:O152)</f>
        <v>0</v>
      </c>
    </row>
    <row r="153" spans="1:16" ht="15" x14ac:dyDescent="0.25">
      <c r="A153" s="44"/>
      <c r="B153" s="42" t="s">
        <v>0</v>
      </c>
      <c r="C153" s="81">
        <f>+P153</f>
        <v>0</v>
      </c>
      <c r="D153" s="82">
        <f>+D152</f>
        <v>0</v>
      </c>
      <c r="E153" s="82">
        <f t="shared" ref="E153:O153" si="72">+E152+D153</f>
        <v>0</v>
      </c>
      <c r="F153" s="82">
        <f t="shared" si="72"/>
        <v>0</v>
      </c>
      <c r="G153" s="82">
        <f t="shared" si="72"/>
        <v>0</v>
      </c>
      <c r="H153" s="82">
        <f t="shared" si="72"/>
        <v>0</v>
      </c>
      <c r="I153" s="82">
        <f t="shared" si="72"/>
        <v>0</v>
      </c>
      <c r="J153" s="82">
        <f t="shared" si="72"/>
        <v>0</v>
      </c>
      <c r="K153" s="82">
        <f t="shared" si="72"/>
        <v>0</v>
      </c>
      <c r="L153" s="82">
        <f t="shared" si="72"/>
        <v>0</v>
      </c>
      <c r="M153" s="82">
        <f t="shared" si="72"/>
        <v>0</v>
      </c>
      <c r="N153" s="82">
        <f t="shared" si="72"/>
        <v>0</v>
      </c>
      <c r="O153" s="82">
        <f t="shared" si="72"/>
        <v>0</v>
      </c>
      <c r="P153" s="83">
        <f>+O153</f>
        <v>0</v>
      </c>
    </row>
    <row r="154" spans="1:16" ht="15" x14ac:dyDescent="0.25">
      <c r="A154" s="44"/>
      <c r="B154" s="42" t="s">
        <v>1</v>
      </c>
      <c r="C154" s="81">
        <f>+P154</f>
        <v>0</v>
      </c>
      <c r="D154" s="82">
        <f>+'Input Form - Actual Capital'!C29</f>
        <v>0</v>
      </c>
      <c r="E154" s="82">
        <f>+'Input Form - Actual Capital'!D29</f>
        <v>0</v>
      </c>
      <c r="F154" s="82">
        <f>+'Input Form - Actual Capital'!E29</f>
        <v>0</v>
      </c>
      <c r="G154" s="82">
        <f>+'Input Form - Actual Capital'!F29</f>
        <v>0</v>
      </c>
      <c r="H154" s="82">
        <f>+'Input Form - Actual Capital'!G29</f>
        <v>0</v>
      </c>
      <c r="I154" s="82">
        <f>+'Input Form - Actual Capital'!H29</f>
        <v>0</v>
      </c>
      <c r="J154" s="82">
        <f>+'Input Form - Actual Capital'!I29</f>
        <v>0</v>
      </c>
      <c r="K154" s="82">
        <f>+'Input Form - Actual Capital'!J29</f>
        <v>0</v>
      </c>
      <c r="L154" s="82">
        <f>+'Input Form - Actual Capital'!K29</f>
        <v>0</v>
      </c>
      <c r="M154" s="82">
        <f>+'Input Form - Actual Capital'!L29</f>
        <v>0</v>
      </c>
      <c r="N154" s="82">
        <f>+'Input Form - Actual Capital'!M29</f>
        <v>0</v>
      </c>
      <c r="O154" s="82">
        <f>+'Input Form - Actual Capital'!N29</f>
        <v>0</v>
      </c>
      <c r="P154" s="83">
        <f>+O154</f>
        <v>0</v>
      </c>
    </row>
    <row r="155" spans="1:16" ht="15" x14ac:dyDescent="0.25">
      <c r="A155" s="44"/>
      <c r="B155" s="42" t="s">
        <v>2</v>
      </c>
      <c r="C155" s="81">
        <f>+P155</f>
        <v>0</v>
      </c>
      <c r="D155" s="82">
        <f>+D154</f>
        <v>0</v>
      </c>
      <c r="E155" s="82">
        <f t="shared" ref="E155:O155" si="73">+E154+D155</f>
        <v>0</v>
      </c>
      <c r="F155" s="82">
        <f t="shared" si="73"/>
        <v>0</v>
      </c>
      <c r="G155" s="82">
        <f t="shared" si="73"/>
        <v>0</v>
      </c>
      <c r="H155" s="82">
        <f t="shared" si="73"/>
        <v>0</v>
      </c>
      <c r="I155" s="82">
        <f t="shared" si="73"/>
        <v>0</v>
      </c>
      <c r="J155" s="82">
        <f t="shared" si="73"/>
        <v>0</v>
      </c>
      <c r="K155" s="82">
        <f t="shared" si="73"/>
        <v>0</v>
      </c>
      <c r="L155" s="82">
        <f t="shared" si="73"/>
        <v>0</v>
      </c>
      <c r="M155" s="82">
        <f t="shared" si="73"/>
        <v>0</v>
      </c>
      <c r="N155" s="82">
        <f t="shared" si="73"/>
        <v>0</v>
      </c>
      <c r="O155" s="82">
        <f t="shared" si="73"/>
        <v>0</v>
      </c>
      <c r="P155" s="83">
        <f>+O155</f>
        <v>0</v>
      </c>
    </row>
    <row r="156" spans="1:16" ht="13.5" thickBot="1" x14ac:dyDescent="0.25">
      <c r="A156" s="45"/>
      <c r="B156" s="42" t="s">
        <v>3</v>
      </c>
      <c r="C156" s="84">
        <f t="shared" ref="C156:P156" si="74">+C153-C155</f>
        <v>0</v>
      </c>
      <c r="D156" s="84">
        <f t="shared" si="74"/>
        <v>0</v>
      </c>
      <c r="E156" s="84">
        <f t="shared" si="74"/>
        <v>0</v>
      </c>
      <c r="F156" s="84">
        <f t="shared" si="74"/>
        <v>0</v>
      </c>
      <c r="G156" s="84">
        <f t="shared" si="74"/>
        <v>0</v>
      </c>
      <c r="H156" s="84">
        <f t="shared" si="74"/>
        <v>0</v>
      </c>
      <c r="I156" s="84">
        <f t="shared" si="74"/>
        <v>0</v>
      </c>
      <c r="J156" s="84">
        <f t="shared" si="74"/>
        <v>0</v>
      </c>
      <c r="K156" s="84">
        <f t="shared" si="74"/>
        <v>0</v>
      </c>
      <c r="L156" s="84">
        <f t="shared" si="74"/>
        <v>0</v>
      </c>
      <c r="M156" s="84">
        <f t="shared" si="74"/>
        <v>0</v>
      </c>
      <c r="N156" s="84">
        <f t="shared" si="74"/>
        <v>0</v>
      </c>
      <c r="O156" s="84">
        <f t="shared" si="74"/>
        <v>0</v>
      </c>
      <c r="P156" s="84">
        <f t="shared" si="74"/>
        <v>0</v>
      </c>
    </row>
    <row r="157" spans="1:16" ht="13.5" thickBot="1" x14ac:dyDescent="0.25">
      <c r="A157" s="40"/>
      <c r="B157" s="40"/>
      <c r="C157" s="80"/>
      <c r="D157" s="62"/>
      <c r="E157" s="62"/>
      <c r="F157" s="62"/>
      <c r="G157" s="62"/>
      <c r="H157" s="62"/>
      <c r="I157" s="62"/>
      <c r="J157" s="62"/>
      <c r="K157" s="62"/>
      <c r="L157" s="62"/>
      <c r="M157" s="62"/>
      <c r="N157" s="62"/>
      <c r="O157" s="62"/>
      <c r="P157" s="62"/>
    </row>
    <row r="158" spans="1:16" ht="15" x14ac:dyDescent="0.25">
      <c r="A158" s="43" t="str">
        <f>+'INPUT FORM - Budget-Expenditure'!A30</f>
        <v>Woonwapark</v>
      </c>
      <c r="B158" s="42" t="s">
        <v>291</v>
      </c>
      <c r="C158" s="81">
        <f>+P158</f>
        <v>0</v>
      </c>
      <c r="D158" s="82">
        <f>+'Input Form Budgets Capital'!C30</f>
        <v>0</v>
      </c>
      <c r="E158" s="82">
        <f>+'Input Form Budgets Capital'!D30</f>
        <v>0</v>
      </c>
      <c r="F158" s="82">
        <f>+'Input Form Budgets Capital'!E30</f>
        <v>0</v>
      </c>
      <c r="G158" s="82">
        <f>+'Input Form Budgets Capital'!F30</f>
        <v>0</v>
      </c>
      <c r="H158" s="82">
        <f>+'Input Form Budgets Capital'!G30</f>
        <v>0</v>
      </c>
      <c r="I158" s="82">
        <f>+'Input Form Budgets Capital'!H30</f>
        <v>0</v>
      </c>
      <c r="J158" s="82">
        <f>+'Input Form Budgets Capital'!I30</f>
        <v>0</v>
      </c>
      <c r="K158" s="82">
        <f>+'Input Form Budgets Capital'!J30</f>
        <v>0</v>
      </c>
      <c r="L158" s="82">
        <f>+'Input Form Budgets Capital'!K30</f>
        <v>0</v>
      </c>
      <c r="M158" s="82">
        <f>+'Input Form Budgets Capital'!L30</f>
        <v>0</v>
      </c>
      <c r="N158" s="82">
        <f>+'Input Form Budgets Capital'!M30</f>
        <v>0</v>
      </c>
      <c r="O158" s="82">
        <f>+'Input Form Budgets Capital'!N30</f>
        <v>0</v>
      </c>
      <c r="P158" s="83">
        <f>SUM(D158:O158)</f>
        <v>0</v>
      </c>
    </row>
    <row r="159" spans="1:16" ht="15" x14ac:dyDescent="0.25">
      <c r="A159" s="44"/>
      <c r="B159" s="42" t="s">
        <v>0</v>
      </c>
      <c r="C159" s="81">
        <f>+P159</f>
        <v>0</v>
      </c>
      <c r="D159" s="82">
        <f>+D158</f>
        <v>0</v>
      </c>
      <c r="E159" s="82">
        <f>+E158+D159</f>
        <v>0</v>
      </c>
      <c r="F159" s="82">
        <f t="shared" ref="F159:O159" si="75">+F158+E159</f>
        <v>0</v>
      </c>
      <c r="G159" s="82">
        <f t="shared" si="75"/>
        <v>0</v>
      </c>
      <c r="H159" s="82">
        <f t="shared" si="75"/>
        <v>0</v>
      </c>
      <c r="I159" s="82">
        <f t="shared" si="75"/>
        <v>0</v>
      </c>
      <c r="J159" s="82">
        <f t="shared" si="75"/>
        <v>0</v>
      </c>
      <c r="K159" s="82">
        <f t="shared" si="75"/>
        <v>0</v>
      </c>
      <c r="L159" s="82">
        <f t="shared" si="75"/>
        <v>0</v>
      </c>
      <c r="M159" s="82">
        <f t="shared" si="75"/>
        <v>0</v>
      </c>
      <c r="N159" s="82">
        <f t="shared" si="75"/>
        <v>0</v>
      </c>
      <c r="O159" s="82">
        <f t="shared" si="75"/>
        <v>0</v>
      </c>
      <c r="P159" s="83">
        <f>+O159</f>
        <v>0</v>
      </c>
    </row>
    <row r="160" spans="1:16" ht="15" x14ac:dyDescent="0.25">
      <c r="A160" s="44"/>
      <c r="B160" s="42" t="s">
        <v>1</v>
      </c>
      <c r="C160" s="81">
        <f>+P160</f>
        <v>0</v>
      </c>
      <c r="D160" s="82">
        <f>+'Input Form - Actual Capital'!C30</f>
        <v>0</v>
      </c>
      <c r="E160" s="82">
        <f>+'Input Form - Actual Capital'!D30</f>
        <v>0</v>
      </c>
      <c r="F160" s="82">
        <f>+'Input Form - Actual Capital'!E30</f>
        <v>0</v>
      </c>
      <c r="G160" s="82">
        <f>+'Input Form - Actual Capital'!F30</f>
        <v>0</v>
      </c>
      <c r="H160" s="82">
        <f>+'Input Form - Actual Capital'!G30</f>
        <v>0</v>
      </c>
      <c r="I160" s="82">
        <f>+'Input Form - Actual Capital'!H30</f>
        <v>0</v>
      </c>
      <c r="J160" s="82">
        <f>+'Input Form - Actual Capital'!I30</f>
        <v>0</v>
      </c>
      <c r="K160" s="82">
        <f>+'Input Form - Actual Capital'!J30</f>
        <v>0</v>
      </c>
      <c r="L160" s="82">
        <f>+'Input Form - Actual Capital'!K30</f>
        <v>0</v>
      </c>
      <c r="M160" s="82">
        <f>+'Input Form - Actual Capital'!L30</f>
        <v>0</v>
      </c>
      <c r="N160" s="82">
        <f>+'Input Form - Actual Capital'!M30</f>
        <v>0</v>
      </c>
      <c r="O160" s="82">
        <f>+'Input Form - Actual Capital'!N30</f>
        <v>0</v>
      </c>
      <c r="P160" s="83">
        <f>+O160</f>
        <v>0</v>
      </c>
    </row>
    <row r="161" spans="1:16" ht="15" x14ac:dyDescent="0.25">
      <c r="A161" s="44"/>
      <c r="B161" s="42" t="s">
        <v>2</v>
      </c>
      <c r="C161" s="81">
        <f>+P161</f>
        <v>0</v>
      </c>
      <c r="D161" s="82">
        <f>+D160</f>
        <v>0</v>
      </c>
      <c r="E161" s="82">
        <f>+E160+D161</f>
        <v>0</v>
      </c>
      <c r="F161" s="82">
        <f t="shared" ref="F161:O161" si="76">+F160+E161</f>
        <v>0</v>
      </c>
      <c r="G161" s="82">
        <f t="shared" si="76"/>
        <v>0</v>
      </c>
      <c r="H161" s="82">
        <f t="shared" si="76"/>
        <v>0</v>
      </c>
      <c r="I161" s="82">
        <f t="shared" si="76"/>
        <v>0</v>
      </c>
      <c r="J161" s="82">
        <f t="shared" si="76"/>
        <v>0</v>
      </c>
      <c r="K161" s="82">
        <f t="shared" si="76"/>
        <v>0</v>
      </c>
      <c r="L161" s="82">
        <f t="shared" si="76"/>
        <v>0</v>
      </c>
      <c r="M161" s="82">
        <f t="shared" si="76"/>
        <v>0</v>
      </c>
      <c r="N161" s="82">
        <f t="shared" si="76"/>
        <v>0</v>
      </c>
      <c r="O161" s="82">
        <f t="shared" si="76"/>
        <v>0</v>
      </c>
      <c r="P161" s="83">
        <f>+O161</f>
        <v>0</v>
      </c>
    </row>
    <row r="162" spans="1:16" ht="13.5" thickBot="1" x14ac:dyDescent="0.25">
      <c r="A162" s="45"/>
      <c r="B162" s="42" t="s">
        <v>3</v>
      </c>
      <c r="C162" s="84">
        <f>+C159-C161</f>
        <v>0</v>
      </c>
      <c r="D162" s="84">
        <f t="shared" ref="D162:P162" si="77">+D159-D161</f>
        <v>0</v>
      </c>
      <c r="E162" s="84">
        <f t="shared" si="77"/>
        <v>0</v>
      </c>
      <c r="F162" s="84">
        <f t="shared" si="77"/>
        <v>0</v>
      </c>
      <c r="G162" s="84">
        <f t="shared" si="77"/>
        <v>0</v>
      </c>
      <c r="H162" s="84">
        <f t="shared" si="77"/>
        <v>0</v>
      </c>
      <c r="I162" s="84">
        <f t="shared" si="77"/>
        <v>0</v>
      </c>
      <c r="J162" s="84">
        <f t="shared" si="77"/>
        <v>0</v>
      </c>
      <c r="K162" s="84">
        <f t="shared" si="77"/>
        <v>0</v>
      </c>
      <c r="L162" s="84">
        <f t="shared" si="77"/>
        <v>0</v>
      </c>
      <c r="M162" s="84">
        <f t="shared" si="77"/>
        <v>0</v>
      </c>
      <c r="N162" s="84">
        <f t="shared" si="77"/>
        <v>0</v>
      </c>
      <c r="O162" s="84">
        <f t="shared" si="77"/>
        <v>0</v>
      </c>
      <c r="P162" s="84">
        <f t="shared" si="77"/>
        <v>0</v>
      </c>
    </row>
    <row r="163" spans="1:16" ht="13.5" thickBot="1" x14ac:dyDescent="0.25">
      <c r="A163" s="40"/>
      <c r="B163" s="40"/>
      <c r="C163" s="80"/>
      <c r="D163" s="62"/>
      <c r="E163" s="62"/>
      <c r="F163" s="62"/>
      <c r="G163" s="62"/>
      <c r="H163" s="62"/>
      <c r="I163" s="62"/>
      <c r="J163" s="62"/>
      <c r="K163" s="62"/>
      <c r="L163" s="62"/>
      <c r="M163" s="62"/>
      <c r="N163" s="62"/>
      <c r="O163" s="62"/>
      <c r="P163" s="62"/>
    </row>
    <row r="164" spans="1:16" ht="15" x14ac:dyDescent="0.25">
      <c r="A164" s="43" t="str">
        <f>+'INPUT FORM - Budget-Expenditure'!A31</f>
        <v>Slagpale</v>
      </c>
      <c r="B164" s="42" t="s">
        <v>291</v>
      </c>
      <c r="C164" s="81">
        <f>+P164</f>
        <v>0</v>
      </c>
      <c r="D164" s="82">
        <f>+'Input Form Budgets Capital'!C31</f>
        <v>0</v>
      </c>
      <c r="E164" s="82">
        <f>+'Input Form Budgets Capital'!D31</f>
        <v>0</v>
      </c>
      <c r="F164" s="82">
        <f>+'Input Form Budgets Capital'!E31</f>
        <v>0</v>
      </c>
      <c r="G164" s="82">
        <f>+'Input Form Budgets Capital'!F31</f>
        <v>0</v>
      </c>
      <c r="H164" s="82">
        <f>+'Input Form Budgets Capital'!G31</f>
        <v>0</v>
      </c>
      <c r="I164" s="82">
        <f>+'Input Form Budgets Capital'!H31</f>
        <v>0</v>
      </c>
      <c r="J164" s="82">
        <f>+'Input Form Budgets Capital'!I31</f>
        <v>0</v>
      </c>
      <c r="K164" s="82">
        <f>+'Input Form Budgets Capital'!J31</f>
        <v>0</v>
      </c>
      <c r="L164" s="82">
        <f>+'Input Form Budgets Capital'!K31</f>
        <v>0</v>
      </c>
      <c r="M164" s="82">
        <f>+'Input Form Budgets Capital'!L31</f>
        <v>0</v>
      </c>
      <c r="N164" s="82">
        <f>+'Input Form Budgets Capital'!M31</f>
        <v>0</v>
      </c>
      <c r="O164" s="82">
        <f>+'Input Form Budgets Capital'!N31</f>
        <v>0</v>
      </c>
      <c r="P164" s="83">
        <f>SUM(D164:O164)</f>
        <v>0</v>
      </c>
    </row>
    <row r="165" spans="1:16" ht="15" x14ac:dyDescent="0.25">
      <c r="A165" s="44"/>
      <c r="B165" s="42" t="s">
        <v>0</v>
      </c>
      <c r="C165" s="81">
        <f>+P165</f>
        <v>0</v>
      </c>
      <c r="D165" s="82">
        <f>+D164</f>
        <v>0</v>
      </c>
      <c r="E165" s="82">
        <f>+E164+D165</f>
        <v>0</v>
      </c>
      <c r="F165" s="82">
        <f t="shared" ref="F165:O165" si="78">+F164+E165</f>
        <v>0</v>
      </c>
      <c r="G165" s="82">
        <f t="shared" si="78"/>
        <v>0</v>
      </c>
      <c r="H165" s="82">
        <f t="shared" si="78"/>
        <v>0</v>
      </c>
      <c r="I165" s="82">
        <f t="shared" si="78"/>
        <v>0</v>
      </c>
      <c r="J165" s="82">
        <f t="shared" si="78"/>
        <v>0</v>
      </c>
      <c r="K165" s="82">
        <f t="shared" si="78"/>
        <v>0</v>
      </c>
      <c r="L165" s="82">
        <f t="shared" si="78"/>
        <v>0</v>
      </c>
      <c r="M165" s="82">
        <f t="shared" si="78"/>
        <v>0</v>
      </c>
      <c r="N165" s="82">
        <f t="shared" si="78"/>
        <v>0</v>
      </c>
      <c r="O165" s="82">
        <f t="shared" si="78"/>
        <v>0</v>
      </c>
      <c r="P165" s="83">
        <f>+O165</f>
        <v>0</v>
      </c>
    </row>
    <row r="166" spans="1:16" ht="15" x14ac:dyDescent="0.25">
      <c r="A166" s="44"/>
      <c r="B166" s="42" t="s">
        <v>1</v>
      </c>
      <c r="C166" s="81">
        <f>+P166</f>
        <v>0</v>
      </c>
      <c r="D166" s="82">
        <f>+'Input Form - Actual Capital'!C31</f>
        <v>0</v>
      </c>
      <c r="E166" s="82">
        <f>+'Input Form - Actual Capital'!D31</f>
        <v>0</v>
      </c>
      <c r="F166" s="82">
        <f>+'Input Form - Actual Capital'!E31</f>
        <v>0</v>
      </c>
      <c r="G166" s="82">
        <f>+'Input Form - Actual Capital'!F31</f>
        <v>0</v>
      </c>
      <c r="H166" s="82">
        <f>+'Input Form - Actual Capital'!G31</f>
        <v>0</v>
      </c>
      <c r="I166" s="82">
        <f>+'Input Form - Actual Capital'!H31</f>
        <v>0</v>
      </c>
      <c r="J166" s="82">
        <f>+'Input Form - Actual Capital'!I31</f>
        <v>0</v>
      </c>
      <c r="K166" s="82">
        <f>+'Input Form - Actual Capital'!J31</f>
        <v>0</v>
      </c>
      <c r="L166" s="82">
        <f>+'Input Form - Actual Capital'!K31</f>
        <v>0</v>
      </c>
      <c r="M166" s="82">
        <f>+'Input Form - Actual Capital'!L31</f>
        <v>0</v>
      </c>
      <c r="N166" s="82">
        <f>+'Input Form - Actual Capital'!M31</f>
        <v>0</v>
      </c>
      <c r="O166" s="82">
        <f>+'Input Form - Actual Capital'!N31</f>
        <v>0</v>
      </c>
      <c r="P166" s="83">
        <f>SUM(D166:O166)</f>
        <v>0</v>
      </c>
    </row>
    <row r="167" spans="1:16" ht="15" x14ac:dyDescent="0.25">
      <c r="A167" s="44"/>
      <c r="B167" s="42" t="s">
        <v>2</v>
      </c>
      <c r="C167" s="81">
        <f>+P167</f>
        <v>0</v>
      </c>
      <c r="D167" s="82">
        <f>+D166</f>
        <v>0</v>
      </c>
      <c r="E167" s="82">
        <f>+E166+D167</f>
        <v>0</v>
      </c>
      <c r="F167" s="82">
        <f t="shared" ref="F167:O167" si="79">+F166+E167</f>
        <v>0</v>
      </c>
      <c r="G167" s="82">
        <f t="shared" si="79"/>
        <v>0</v>
      </c>
      <c r="H167" s="82">
        <f t="shared" si="79"/>
        <v>0</v>
      </c>
      <c r="I167" s="82">
        <f t="shared" si="79"/>
        <v>0</v>
      </c>
      <c r="J167" s="82">
        <f t="shared" si="79"/>
        <v>0</v>
      </c>
      <c r="K167" s="82">
        <f t="shared" si="79"/>
        <v>0</v>
      </c>
      <c r="L167" s="82">
        <f t="shared" si="79"/>
        <v>0</v>
      </c>
      <c r="M167" s="82">
        <f t="shared" si="79"/>
        <v>0</v>
      </c>
      <c r="N167" s="82">
        <f t="shared" si="79"/>
        <v>0</v>
      </c>
      <c r="O167" s="82">
        <f t="shared" si="79"/>
        <v>0</v>
      </c>
      <c r="P167" s="83">
        <f>+O167</f>
        <v>0</v>
      </c>
    </row>
    <row r="168" spans="1:16" ht="13.5" thickBot="1" x14ac:dyDescent="0.25">
      <c r="A168" s="45"/>
      <c r="B168" s="42" t="s">
        <v>3</v>
      </c>
      <c r="C168" s="84">
        <f>+C165-C167</f>
        <v>0</v>
      </c>
      <c r="D168" s="84">
        <f t="shared" ref="D168:P168" si="80">+D165-D167</f>
        <v>0</v>
      </c>
      <c r="E168" s="84">
        <f t="shared" si="80"/>
        <v>0</v>
      </c>
      <c r="F168" s="84">
        <f t="shared" si="80"/>
        <v>0</v>
      </c>
      <c r="G168" s="84">
        <f t="shared" si="80"/>
        <v>0</v>
      </c>
      <c r="H168" s="84">
        <f t="shared" si="80"/>
        <v>0</v>
      </c>
      <c r="I168" s="84">
        <f t="shared" si="80"/>
        <v>0</v>
      </c>
      <c r="J168" s="84">
        <f t="shared" si="80"/>
        <v>0</v>
      </c>
      <c r="K168" s="84">
        <f t="shared" si="80"/>
        <v>0</v>
      </c>
      <c r="L168" s="84">
        <f t="shared" si="80"/>
        <v>0</v>
      </c>
      <c r="M168" s="84">
        <f t="shared" si="80"/>
        <v>0</v>
      </c>
      <c r="N168" s="84">
        <f t="shared" si="80"/>
        <v>0</v>
      </c>
      <c r="O168" s="84">
        <f t="shared" si="80"/>
        <v>0</v>
      </c>
      <c r="P168" s="84">
        <f t="shared" si="80"/>
        <v>0</v>
      </c>
    </row>
    <row r="169" spans="1:16" ht="13.5" thickBot="1" x14ac:dyDescent="0.25">
      <c r="A169" s="40"/>
      <c r="B169" s="40"/>
      <c r="C169" s="80"/>
      <c r="D169" s="62"/>
      <c r="E169" s="62"/>
      <c r="F169" s="62"/>
      <c r="G169" s="62"/>
      <c r="H169" s="62"/>
      <c r="I169" s="62"/>
      <c r="J169" s="62"/>
      <c r="K169" s="62"/>
      <c r="L169" s="62"/>
      <c r="M169" s="62"/>
      <c r="N169" s="62"/>
      <c r="O169" s="62"/>
      <c r="P169" s="62"/>
    </row>
    <row r="170" spans="1:16" ht="15" x14ac:dyDescent="0.25">
      <c r="A170" s="43" t="str">
        <f>+'INPUT FORM - Budget-Expenditure'!A32</f>
        <v>Elektrisiteit Administrasie</v>
      </c>
      <c r="B170" s="42" t="s">
        <v>291</v>
      </c>
      <c r="C170" s="81">
        <f>+P170</f>
        <v>0</v>
      </c>
      <c r="D170" s="82">
        <f>+'Input Form Budgets Capital'!C32</f>
        <v>0</v>
      </c>
      <c r="E170" s="82">
        <f>+'Input Form Budgets Capital'!D32</f>
        <v>0</v>
      </c>
      <c r="F170" s="82">
        <f>+'Input Form Budgets Capital'!E32</f>
        <v>0</v>
      </c>
      <c r="G170" s="82">
        <f>+'Input Form Budgets Capital'!F32</f>
        <v>0</v>
      </c>
      <c r="H170" s="82">
        <f>+'Input Form Budgets Capital'!G32</f>
        <v>0</v>
      </c>
      <c r="I170" s="82">
        <f>+'Input Form Budgets Capital'!H32</f>
        <v>0</v>
      </c>
      <c r="J170" s="82">
        <f>+'Input Form Budgets Capital'!I32</f>
        <v>0</v>
      </c>
      <c r="K170" s="82">
        <f>+'Input Form Budgets Capital'!J32</f>
        <v>0</v>
      </c>
      <c r="L170" s="82">
        <f>+'Input Form Budgets Capital'!K32</f>
        <v>0</v>
      </c>
      <c r="M170" s="82">
        <f>+'Input Form Budgets Capital'!L32</f>
        <v>0</v>
      </c>
      <c r="N170" s="82">
        <f>+'Input Form Budgets Capital'!M32</f>
        <v>0</v>
      </c>
      <c r="O170" s="82">
        <f>+'Input Form Budgets Capital'!N32</f>
        <v>0</v>
      </c>
      <c r="P170" s="83">
        <f>SUM(D170:O170)</f>
        <v>0</v>
      </c>
    </row>
    <row r="171" spans="1:16" ht="15" x14ac:dyDescent="0.25">
      <c r="A171" s="44"/>
      <c r="B171" s="42" t="s">
        <v>0</v>
      </c>
      <c r="C171" s="81">
        <f>+P171</f>
        <v>0</v>
      </c>
      <c r="D171" s="82">
        <f>+D170</f>
        <v>0</v>
      </c>
      <c r="E171" s="82">
        <f t="shared" ref="E171:O171" si="81">+E170+D171</f>
        <v>0</v>
      </c>
      <c r="F171" s="82">
        <f t="shared" si="81"/>
        <v>0</v>
      </c>
      <c r="G171" s="82">
        <f t="shared" si="81"/>
        <v>0</v>
      </c>
      <c r="H171" s="82">
        <f t="shared" si="81"/>
        <v>0</v>
      </c>
      <c r="I171" s="82">
        <f t="shared" si="81"/>
        <v>0</v>
      </c>
      <c r="J171" s="82">
        <f t="shared" si="81"/>
        <v>0</v>
      </c>
      <c r="K171" s="82">
        <f t="shared" si="81"/>
        <v>0</v>
      </c>
      <c r="L171" s="82">
        <f t="shared" si="81"/>
        <v>0</v>
      </c>
      <c r="M171" s="82">
        <f t="shared" si="81"/>
        <v>0</v>
      </c>
      <c r="N171" s="82">
        <f t="shared" si="81"/>
        <v>0</v>
      </c>
      <c r="O171" s="82">
        <f t="shared" si="81"/>
        <v>0</v>
      </c>
      <c r="P171" s="83">
        <f>+O171</f>
        <v>0</v>
      </c>
    </row>
    <row r="172" spans="1:16" ht="15" x14ac:dyDescent="0.25">
      <c r="A172" s="44"/>
      <c r="B172" s="42" t="s">
        <v>1</v>
      </c>
      <c r="C172" s="81">
        <f>+P172</f>
        <v>0</v>
      </c>
      <c r="D172" s="82">
        <f>+'Input Form - Actual Capital'!C32</f>
        <v>0</v>
      </c>
      <c r="E172" s="82">
        <f>+'Input Form - Actual Capital'!D32</f>
        <v>0</v>
      </c>
      <c r="F172" s="82">
        <f>+'Input Form - Actual Capital'!E32</f>
        <v>0</v>
      </c>
      <c r="G172" s="82">
        <f>+'Input Form - Actual Capital'!F32</f>
        <v>0</v>
      </c>
      <c r="H172" s="82">
        <f>+'Input Form - Actual Capital'!G32</f>
        <v>0</v>
      </c>
      <c r="I172" s="82">
        <f>+'Input Form - Actual Capital'!H32</f>
        <v>0</v>
      </c>
      <c r="J172" s="82">
        <f>+'Input Form - Actual Capital'!I32</f>
        <v>0</v>
      </c>
      <c r="K172" s="82">
        <f>+'Input Form - Actual Capital'!J32</f>
        <v>0</v>
      </c>
      <c r="L172" s="82">
        <f>+'Input Form - Actual Capital'!K32</f>
        <v>0</v>
      </c>
      <c r="M172" s="82">
        <f>+'Input Form - Actual Capital'!L32</f>
        <v>0</v>
      </c>
      <c r="N172" s="82">
        <f>+'Input Form - Actual Capital'!M32</f>
        <v>0</v>
      </c>
      <c r="O172" s="82">
        <f>+'Input Form - Actual Capital'!N32</f>
        <v>0</v>
      </c>
      <c r="P172" s="83">
        <f>+O172</f>
        <v>0</v>
      </c>
    </row>
    <row r="173" spans="1:16" ht="15" x14ac:dyDescent="0.25">
      <c r="A173" s="44"/>
      <c r="B173" s="42" t="s">
        <v>2</v>
      </c>
      <c r="C173" s="81">
        <f>+P173</f>
        <v>0</v>
      </c>
      <c r="D173" s="82">
        <f>+D172</f>
        <v>0</v>
      </c>
      <c r="E173" s="82">
        <f t="shared" ref="E173:O173" si="82">+E172+D173</f>
        <v>0</v>
      </c>
      <c r="F173" s="82">
        <f t="shared" si="82"/>
        <v>0</v>
      </c>
      <c r="G173" s="82">
        <f t="shared" si="82"/>
        <v>0</v>
      </c>
      <c r="H173" s="82">
        <f t="shared" si="82"/>
        <v>0</v>
      </c>
      <c r="I173" s="82">
        <f t="shared" si="82"/>
        <v>0</v>
      </c>
      <c r="J173" s="82">
        <f t="shared" si="82"/>
        <v>0</v>
      </c>
      <c r="K173" s="82">
        <f t="shared" si="82"/>
        <v>0</v>
      </c>
      <c r="L173" s="82">
        <f t="shared" si="82"/>
        <v>0</v>
      </c>
      <c r="M173" s="82">
        <f t="shared" si="82"/>
        <v>0</v>
      </c>
      <c r="N173" s="82">
        <f t="shared" si="82"/>
        <v>0</v>
      </c>
      <c r="O173" s="82">
        <f t="shared" si="82"/>
        <v>0</v>
      </c>
      <c r="P173" s="83">
        <f>+O173</f>
        <v>0</v>
      </c>
    </row>
    <row r="174" spans="1:16" ht="13.5" thickBot="1" x14ac:dyDescent="0.25">
      <c r="A174" s="45"/>
      <c r="B174" s="42" t="s">
        <v>3</v>
      </c>
      <c r="C174" s="84">
        <f t="shared" ref="C174:P174" si="83">+C171-C173</f>
        <v>0</v>
      </c>
      <c r="D174" s="84">
        <f t="shared" si="83"/>
        <v>0</v>
      </c>
      <c r="E174" s="84">
        <f t="shared" si="83"/>
        <v>0</v>
      </c>
      <c r="F174" s="84">
        <f t="shared" si="83"/>
        <v>0</v>
      </c>
      <c r="G174" s="84">
        <f t="shared" si="83"/>
        <v>0</v>
      </c>
      <c r="H174" s="84">
        <f t="shared" si="83"/>
        <v>0</v>
      </c>
      <c r="I174" s="84">
        <f t="shared" si="83"/>
        <v>0</v>
      </c>
      <c r="J174" s="84">
        <f t="shared" si="83"/>
        <v>0</v>
      </c>
      <c r="K174" s="84">
        <f t="shared" si="83"/>
        <v>0</v>
      </c>
      <c r="L174" s="84">
        <f t="shared" si="83"/>
        <v>0</v>
      </c>
      <c r="M174" s="84">
        <f t="shared" si="83"/>
        <v>0</v>
      </c>
      <c r="N174" s="84">
        <f t="shared" si="83"/>
        <v>0</v>
      </c>
      <c r="O174" s="84">
        <f t="shared" si="83"/>
        <v>0</v>
      </c>
      <c r="P174" s="84">
        <f t="shared" si="83"/>
        <v>0</v>
      </c>
    </row>
    <row r="175" spans="1:16" ht="13.5" thickBot="1" x14ac:dyDescent="0.25">
      <c r="A175" s="40"/>
      <c r="B175" s="40"/>
      <c r="C175" s="80"/>
      <c r="D175" s="62"/>
      <c r="E175" s="62"/>
      <c r="F175" s="62"/>
      <c r="G175" s="62"/>
      <c r="H175" s="62"/>
      <c r="I175" s="62"/>
      <c r="J175" s="62"/>
      <c r="K175" s="62"/>
      <c r="L175" s="62"/>
      <c r="M175" s="62"/>
      <c r="N175" s="62"/>
      <c r="O175" s="62"/>
      <c r="P175" s="62"/>
    </row>
    <row r="176" spans="1:16" ht="15" x14ac:dyDescent="0.25">
      <c r="A176" s="43" t="str">
        <f>+'INPUT FORM - Budget-Expenditure'!A33</f>
        <v>Elektrisiteit Opwekking</v>
      </c>
      <c r="B176" s="42" t="s">
        <v>291</v>
      </c>
      <c r="C176" s="81">
        <f>+P176</f>
        <v>0</v>
      </c>
      <c r="D176" s="82">
        <f>+'Input Form Budgets Capital'!C33</f>
        <v>0</v>
      </c>
      <c r="E176" s="82">
        <f>+'Input Form Budgets Capital'!D33</f>
        <v>0</v>
      </c>
      <c r="F176" s="82">
        <f>+'Input Form Budgets Capital'!E33</f>
        <v>0</v>
      </c>
      <c r="G176" s="82">
        <f>+'Input Form Budgets Capital'!F33</f>
        <v>0</v>
      </c>
      <c r="H176" s="82">
        <f>+'Input Form Budgets Capital'!G33</f>
        <v>0</v>
      </c>
      <c r="I176" s="82">
        <f>+'Input Form Budgets Capital'!H33</f>
        <v>0</v>
      </c>
      <c r="J176" s="82">
        <f>+'Input Form Budgets Capital'!I33</f>
        <v>0</v>
      </c>
      <c r="K176" s="82">
        <f>+'Input Form Budgets Capital'!J33</f>
        <v>0</v>
      </c>
      <c r="L176" s="82">
        <f>+'Input Form Budgets Capital'!K33</f>
        <v>0</v>
      </c>
      <c r="M176" s="82">
        <f>+'Input Form Budgets Capital'!L33</f>
        <v>0</v>
      </c>
      <c r="N176" s="82">
        <f>+'Input Form Budgets Capital'!M33</f>
        <v>0</v>
      </c>
      <c r="O176" s="82">
        <f>+'Input Form Budgets Capital'!N33</f>
        <v>0</v>
      </c>
      <c r="P176" s="83">
        <f>SUM(D176:O176)</f>
        <v>0</v>
      </c>
    </row>
    <row r="177" spans="1:16" ht="15" x14ac:dyDescent="0.25">
      <c r="A177" s="44"/>
      <c r="B177" s="42" t="s">
        <v>0</v>
      </c>
      <c r="C177" s="81">
        <f>+P177</f>
        <v>0</v>
      </c>
      <c r="D177" s="82">
        <f>+D176</f>
        <v>0</v>
      </c>
      <c r="E177" s="82">
        <f>+E176+D177</f>
        <v>0</v>
      </c>
      <c r="F177" s="82">
        <f t="shared" ref="F177:O177" si="84">+F176+E177</f>
        <v>0</v>
      </c>
      <c r="G177" s="82">
        <f t="shared" si="84"/>
        <v>0</v>
      </c>
      <c r="H177" s="82">
        <f t="shared" si="84"/>
        <v>0</v>
      </c>
      <c r="I177" s="82">
        <f t="shared" si="84"/>
        <v>0</v>
      </c>
      <c r="J177" s="82">
        <f t="shared" si="84"/>
        <v>0</v>
      </c>
      <c r="K177" s="82">
        <f t="shared" si="84"/>
        <v>0</v>
      </c>
      <c r="L177" s="82">
        <f t="shared" si="84"/>
        <v>0</v>
      </c>
      <c r="M177" s="82">
        <f t="shared" si="84"/>
        <v>0</v>
      </c>
      <c r="N177" s="82">
        <f t="shared" si="84"/>
        <v>0</v>
      </c>
      <c r="O177" s="82">
        <f t="shared" si="84"/>
        <v>0</v>
      </c>
      <c r="P177" s="83">
        <f>+O177</f>
        <v>0</v>
      </c>
    </row>
    <row r="178" spans="1:16" ht="15" x14ac:dyDescent="0.25">
      <c r="A178" s="44"/>
      <c r="B178" s="42" t="s">
        <v>1</v>
      </c>
      <c r="C178" s="81">
        <f>+P178</f>
        <v>0</v>
      </c>
      <c r="D178" s="82">
        <f>+'Input Form - Actual Capital'!C33</f>
        <v>0</v>
      </c>
      <c r="E178" s="82">
        <f>+'Input Form - Actual Capital'!D33</f>
        <v>0</v>
      </c>
      <c r="F178" s="82">
        <f>+'Input Form - Actual Capital'!E33</f>
        <v>0</v>
      </c>
      <c r="G178" s="82">
        <f>+'Input Form - Actual Capital'!F33</f>
        <v>0</v>
      </c>
      <c r="H178" s="82">
        <f>+'Input Form - Actual Capital'!G33</f>
        <v>0</v>
      </c>
      <c r="I178" s="82">
        <f>+'Input Form - Actual Capital'!H33</f>
        <v>0</v>
      </c>
      <c r="J178" s="82">
        <f>+'Input Form - Actual Capital'!I33</f>
        <v>0</v>
      </c>
      <c r="K178" s="82">
        <f>+'Input Form - Actual Capital'!J33</f>
        <v>0</v>
      </c>
      <c r="L178" s="82">
        <f>+'Input Form - Actual Capital'!K33</f>
        <v>0</v>
      </c>
      <c r="M178" s="82">
        <f>+'Input Form - Actual Capital'!L33</f>
        <v>0</v>
      </c>
      <c r="N178" s="82">
        <f>+'Input Form - Actual Capital'!M33</f>
        <v>0</v>
      </c>
      <c r="O178" s="82">
        <f>+'Input Form - Actual Capital'!N33</f>
        <v>0</v>
      </c>
      <c r="P178" s="83">
        <f>+O178</f>
        <v>0</v>
      </c>
    </row>
    <row r="179" spans="1:16" ht="15" x14ac:dyDescent="0.25">
      <c r="A179" s="44"/>
      <c r="B179" s="42" t="s">
        <v>2</v>
      </c>
      <c r="C179" s="81">
        <f>+P179</f>
        <v>0</v>
      </c>
      <c r="D179" s="82">
        <f>+D178</f>
        <v>0</v>
      </c>
      <c r="E179" s="82">
        <f>+E178+D179</f>
        <v>0</v>
      </c>
      <c r="F179" s="82">
        <f t="shared" ref="F179:O179" si="85">+F178+E179</f>
        <v>0</v>
      </c>
      <c r="G179" s="82">
        <f t="shared" si="85"/>
        <v>0</v>
      </c>
      <c r="H179" s="82">
        <f t="shared" si="85"/>
        <v>0</v>
      </c>
      <c r="I179" s="82">
        <f t="shared" si="85"/>
        <v>0</v>
      </c>
      <c r="J179" s="82">
        <f t="shared" si="85"/>
        <v>0</v>
      </c>
      <c r="K179" s="82">
        <f t="shared" si="85"/>
        <v>0</v>
      </c>
      <c r="L179" s="82">
        <f t="shared" si="85"/>
        <v>0</v>
      </c>
      <c r="M179" s="82">
        <f t="shared" si="85"/>
        <v>0</v>
      </c>
      <c r="N179" s="82">
        <f t="shared" si="85"/>
        <v>0</v>
      </c>
      <c r="O179" s="82">
        <f t="shared" si="85"/>
        <v>0</v>
      </c>
      <c r="P179" s="83">
        <f>+O179</f>
        <v>0</v>
      </c>
    </row>
    <row r="180" spans="1:16" ht="13.5" thickBot="1" x14ac:dyDescent="0.25">
      <c r="A180" s="45"/>
      <c r="B180" s="42" t="s">
        <v>3</v>
      </c>
      <c r="C180" s="84">
        <f>+C177-C179</f>
        <v>0</v>
      </c>
      <c r="D180" s="84">
        <f t="shared" ref="D180:P180" si="86">+D177-D179</f>
        <v>0</v>
      </c>
      <c r="E180" s="84">
        <f t="shared" si="86"/>
        <v>0</v>
      </c>
      <c r="F180" s="84">
        <f t="shared" si="86"/>
        <v>0</v>
      </c>
      <c r="G180" s="84">
        <f t="shared" si="86"/>
        <v>0</v>
      </c>
      <c r="H180" s="84">
        <f t="shared" si="86"/>
        <v>0</v>
      </c>
      <c r="I180" s="84">
        <f t="shared" si="86"/>
        <v>0</v>
      </c>
      <c r="J180" s="84">
        <f t="shared" si="86"/>
        <v>0</v>
      </c>
      <c r="K180" s="84">
        <f t="shared" si="86"/>
        <v>0</v>
      </c>
      <c r="L180" s="84">
        <f t="shared" si="86"/>
        <v>0</v>
      </c>
      <c r="M180" s="84">
        <f t="shared" si="86"/>
        <v>0</v>
      </c>
      <c r="N180" s="84">
        <f t="shared" si="86"/>
        <v>0</v>
      </c>
      <c r="O180" s="84">
        <f t="shared" si="86"/>
        <v>0</v>
      </c>
      <c r="P180" s="84">
        <f t="shared" si="86"/>
        <v>0</v>
      </c>
    </row>
    <row r="181" spans="1:16" ht="13.5" thickBot="1" x14ac:dyDescent="0.25">
      <c r="A181" s="40"/>
      <c r="B181" s="40"/>
      <c r="C181" s="80"/>
      <c r="D181" s="62"/>
      <c r="E181" s="62"/>
      <c r="F181" s="62"/>
      <c r="G181" s="62"/>
      <c r="H181" s="62"/>
      <c r="I181" s="62"/>
      <c r="J181" s="62"/>
      <c r="K181" s="62"/>
      <c r="L181" s="62"/>
      <c r="M181" s="62"/>
      <c r="N181" s="62"/>
      <c r="O181" s="62"/>
      <c r="P181" s="62"/>
    </row>
    <row r="182" spans="1:16" ht="15" x14ac:dyDescent="0.25">
      <c r="A182" s="43" t="str">
        <f>+'INPUT FORM - Budget-Expenditure'!A34</f>
        <v>Elektrisiteit Verspreiding</v>
      </c>
      <c r="B182" s="42" t="s">
        <v>291</v>
      </c>
      <c r="C182" s="81">
        <f>+P182</f>
        <v>0</v>
      </c>
      <c r="D182" s="82">
        <f>+'Input Form Budgets Capital'!C34</f>
        <v>0</v>
      </c>
      <c r="E182" s="82">
        <f>+'Input Form Budgets Capital'!D34</f>
        <v>0</v>
      </c>
      <c r="F182" s="82">
        <f>+'Input Form Budgets Capital'!E34</f>
        <v>0</v>
      </c>
      <c r="G182" s="82">
        <f>+'Input Form Budgets Capital'!F34</f>
        <v>0</v>
      </c>
      <c r="H182" s="82">
        <f>+'Input Form Budgets Capital'!G34</f>
        <v>0</v>
      </c>
      <c r="I182" s="82">
        <f>+'Input Form Budgets Capital'!H34</f>
        <v>0</v>
      </c>
      <c r="J182" s="82">
        <f>+'Input Form Budgets Capital'!I34</f>
        <v>0</v>
      </c>
      <c r="K182" s="82">
        <f>+'Input Form Budgets Capital'!J34</f>
        <v>0</v>
      </c>
      <c r="L182" s="82">
        <f>+'Input Form Budgets Capital'!K34</f>
        <v>0</v>
      </c>
      <c r="M182" s="82">
        <f>+'Input Form Budgets Capital'!L34</f>
        <v>0</v>
      </c>
      <c r="N182" s="82">
        <f>+'Input Form Budgets Capital'!M34</f>
        <v>0</v>
      </c>
      <c r="O182" s="82">
        <f>+'Input Form Budgets Capital'!N34</f>
        <v>0</v>
      </c>
      <c r="P182" s="83">
        <f>SUM(D182:O182)</f>
        <v>0</v>
      </c>
    </row>
    <row r="183" spans="1:16" ht="15" x14ac:dyDescent="0.25">
      <c r="A183" s="44"/>
      <c r="B183" s="42" t="s">
        <v>0</v>
      </c>
      <c r="C183" s="81">
        <f>+P183</f>
        <v>0</v>
      </c>
      <c r="D183" s="82">
        <f>+D182</f>
        <v>0</v>
      </c>
      <c r="E183" s="82">
        <f>+E182+D183</f>
        <v>0</v>
      </c>
      <c r="F183" s="82">
        <f t="shared" ref="F183:O183" si="87">+F182+E183</f>
        <v>0</v>
      </c>
      <c r="G183" s="82">
        <f t="shared" si="87"/>
        <v>0</v>
      </c>
      <c r="H183" s="82">
        <f t="shared" si="87"/>
        <v>0</v>
      </c>
      <c r="I183" s="82">
        <f t="shared" si="87"/>
        <v>0</v>
      </c>
      <c r="J183" s="82">
        <f t="shared" si="87"/>
        <v>0</v>
      </c>
      <c r="K183" s="82">
        <f t="shared" si="87"/>
        <v>0</v>
      </c>
      <c r="L183" s="82">
        <f t="shared" si="87"/>
        <v>0</v>
      </c>
      <c r="M183" s="82">
        <f t="shared" si="87"/>
        <v>0</v>
      </c>
      <c r="N183" s="82">
        <f t="shared" si="87"/>
        <v>0</v>
      </c>
      <c r="O183" s="82">
        <f t="shared" si="87"/>
        <v>0</v>
      </c>
      <c r="P183" s="83">
        <f>+O183</f>
        <v>0</v>
      </c>
    </row>
    <row r="184" spans="1:16" ht="15" x14ac:dyDescent="0.25">
      <c r="A184" s="44"/>
      <c r="B184" s="42" t="s">
        <v>1</v>
      </c>
      <c r="C184" s="81">
        <f>+P184</f>
        <v>0</v>
      </c>
      <c r="D184" s="82">
        <f>+'Input Form - Actual Capital'!C34</f>
        <v>0</v>
      </c>
      <c r="E184" s="82">
        <f>+'Input Form - Actual Capital'!D34</f>
        <v>0</v>
      </c>
      <c r="F184" s="82">
        <f>+'Input Form - Actual Capital'!E34</f>
        <v>0</v>
      </c>
      <c r="G184" s="82">
        <f>+'Input Form - Actual Capital'!F34</f>
        <v>0</v>
      </c>
      <c r="H184" s="82">
        <f>+'Input Form - Actual Capital'!G34</f>
        <v>0</v>
      </c>
      <c r="I184" s="82">
        <f>+'Input Form - Actual Capital'!H34</f>
        <v>0</v>
      </c>
      <c r="J184" s="82">
        <f>+'Input Form - Actual Capital'!I34</f>
        <v>0</v>
      </c>
      <c r="K184" s="82">
        <f>+'Input Form - Actual Capital'!J34</f>
        <v>0</v>
      </c>
      <c r="L184" s="82">
        <f>+'Input Form - Actual Capital'!K34</f>
        <v>0</v>
      </c>
      <c r="M184" s="82">
        <f>+'Input Form - Actual Capital'!L34</f>
        <v>0</v>
      </c>
      <c r="N184" s="82">
        <f>+'Input Form - Actual Capital'!M34</f>
        <v>0</v>
      </c>
      <c r="O184" s="82">
        <f>+'Input Form - Actual Capital'!N34</f>
        <v>0</v>
      </c>
      <c r="P184" s="83">
        <f>SUM(D184:O184)</f>
        <v>0</v>
      </c>
    </row>
    <row r="185" spans="1:16" ht="15" x14ac:dyDescent="0.25">
      <c r="A185" s="44"/>
      <c r="B185" s="42" t="s">
        <v>2</v>
      </c>
      <c r="C185" s="81">
        <f>+P185</f>
        <v>0</v>
      </c>
      <c r="D185" s="82">
        <f>+D184</f>
        <v>0</v>
      </c>
      <c r="E185" s="82">
        <f>+E184+D185</f>
        <v>0</v>
      </c>
      <c r="F185" s="82">
        <f t="shared" ref="F185:O185" si="88">+F184+E185</f>
        <v>0</v>
      </c>
      <c r="G185" s="82">
        <f t="shared" si="88"/>
        <v>0</v>
      </c>
      <c r="H185" s="82">
        <f t="shared" si="88"/>
        <v>0</v>
      </c>
      <c r="I185" s="82">
        <f t="shared" si="88"/>
        <v>0</v>
      </c>
      <c r="J185" s="82">
        <f t="shared" si="88"/>
        <v>0</v>
      </c>
      <c r="K185" s="82">
        <f t="shared" si="88"/>
        <v>0</v>
      </c>
      <c r="L185" s="82">
        <f t="shared" si="88"/>
        <v>0</v>
      </c>
      <c r="M185" s="82">
        <f t="shared" si="88"/>
        <v>0</v>
      </c>
      <c r="N185" s="82">
        <f t="shared" si="88"/>
        <v>0</v>
      </c>
      <c r="O185" s="82">
        <f t="shared" si="88"/>
        <v>0</v>
      </c>
      <c r="P185" s="83">
        <f>+O185</f>
        <v>0</v>
      </c>
    </row>
    <row r="186" spans="1:16" ht="13.5" thickBot="1" x14ac:dyDescent="0.25">
      <c r="A186" s="45"/>
      <c r="B186" s="42" t="s">
        <v>3</v>
      </c>
      <c r="C186" s="84">
        <f>+C183-C185</f>
        <v>0</v>
      </c>
      <c r="D186" s="84">
        <f t="shared" ref="D186:P186" si="89">+D183-D185</f>
        <v>0</v>
      </c>
      <c r="E186" s="84">
        <f t="shared" si="89"/>
        <v>0</v>
      </c>
      <c r="F186" s="84">
        <f t="shared" si="89"/>
        <v>0</v>
      </c>
      <c r="G186" s="84">
        <f t="shared" si="89"/>
        <v>0</v>
      </c>
      <c r="H186" s="84">
        <f t="shared" si="89"/>
        <v>0</v>
      </c>
      <c r="I186" s="84">
        <f t="shared" si="89"/>
        <v>0</v>
      </c>
      <c r="J186" s="84">
        <f t="shared" si="89"/>
        <v>0</v>
      </c>
      <c r="K186" s="84">
        <f t="shared" si="89"/>
        <v>0</v>
      </c>
      <c r="L186" s="84">
        <f t="shared" si="89"/>
        <v>0</v>
      </c>
      <c r="M186" s="84">
        <f t="shared" si="89"/>
        <v>0</v>
      </c>
      <c r="N186" s="84">
        <f t="shared" si="89"/>
        <v>0</v>
      </c>
      <c r="O186" s="84">
        <f t="shared" si="89"/>
        <v>0</v>
      </c>
      <c r="P186" s="84">
        <f t="shared" si="89"/>
        <v>0</v>
      </c>
    </row>
    <row r="187" spans="1:16" ht="13.5" thickBot="1" x14ac:dyDescent="0.25">
      <c r="A187" s="40"/>
      <c r="B187" s="40"/>
      <c r="C187" s="80"/>
      <c r="D187" s="62"/>
      <c r="E187" s="62"/>
      <c r="F187" s="62"/>
      <c r="G187" s="62"/>
      <c r="H187" s="62"/>
      <c r="I187" s="62"/>
      <c r="J187" s="62"/>
      <c r="K187" s="62"/>
      <c r="L187" s="62"/>
      <c r="M187" s="62"/>
      <c r="N187" s="62"/>
      <c r="O187" s="62"/>
      <c r="P187" s="62"/>
    </row>
    <row r="188" spans="1:16" ht="15" x14ac:dyDescent="0.25">
      <c r="A188" s="43" t="str">
        <f>+'INPUT FORM - Budget-Expenditure'!A35</f>
        <v>Waterverspreiding</v>
      </c>
      <c r="B188" s="42" t="s">
        <v>291</v>
      </c>
      <c r="C188" s="81">
        <f>+P188</f>
        <v>12000000</v>
      </c>
      <c r="D188" s="82">
        <f>+'Input Form Budgets Capital'!C35</f>
        <v>12000000</v>
      </c>
      <c r="E188" s="82">
        <f>+'Input Form Budgets Capital'!D35</f>
        <v>0</v>
      </c>
      <c r="F188" s="82">
        <f>+'Input Form Budgets Capital'!E35</f>
        <v>0</v>
      </c>
      <c r="G188" s="82">
        <f>+'Input Form Budgets Capital'!F35</f>
        <v>0</v>
      </c>
      <c r="H188" s="82">
        <f>+'Input Form Budgets Capital'!G35</f>
        <v>0</v>
      </c>
      <c r="I188" s="82">
        <f>+'Input Form Budgets Capital'!H35</f>
        <v>0</v>
      </c>
      <c r="J188" s="82">
        <f>+'Input Form Budgets Capital'!I35</f>
        <v>0</v>
      </c>
      <c r="K188" s="82">
        <f>+'Input Form Budgets Capital'!J35</f>
        <v>0</v>
      </c>
      <c r="L188" s="82">
        <f>+'Input Form Budgets Capital'!K35</f>
        <v>0</v>
      </c>
      <c r="M188" s="82">
        <f>+'Input Form Budgets Capital'!L35</f>
        <v>0</v>
      </c>
      <c r="N188" s="82">
        <f>+'Input Form Budgets Capital'!M35</f>
        <v>0</v>
      </c>
      <c r="O188" s="82">
        <f>+'Input Form Budgets Capital'!N35</f>
        <v>0</v>
      </c>
      <c r="P188" s="83">
        <f>SUM(D188:O188)</f>
        <v>12000000</v>
      </c>
    </row>
    <row r="189" spans="1:16" ht="15" x14ac:dyDescent="0.25">
      <c r="A189" s="44"/>
      <c r="B189" s="42" t="s">
        <v>0</v>
      </c>
      <c r="C189" s="81">
        <f>+P189</f>
        <v>12000000</v>
      </c>
      <c r="D189" s="82">
        <f>+D188</f>
        <v>12000000</v>
      </c>
      <c r="E189" s="82">
        <f>+E188+D189</f>
        <v>12000000</v>
      </c>
      <c r="F189" s="82">
        <f t="shared" ref="F189:O189" si="90">+F188+E189</f>
        <v>12000000</v>
      </c>
      <c r="G189" s="82">
        <f t="shared" si="90"/>
        <v>12000000</v>
      </c>
      <c r="H189" s="82">
        <f t="shared" si="90"/>
        <v>12000000</v>
      </c>
      <c r="I189" s="82">
        <f t="shared" si="90"/>
        <v>12000000</v>
      </c>
      <c r="J189" s="82">
        <f t="shared" si="90"/>
        <v>12000000</v>
      </c>
      <c r="K189" s="82">
        <f t="shared" si="90"/>
        <v>12000000</v>
      </c>
      <c r="L189" s="82">
        <f t="shared" si="90"/>
        <v>12000000</v>
      </c>
      <c r="M189" s="82">
        <f t="shared" si="90"/>
        <v>12000000</v>
      </c>
      <c r="N189" s="82">
        <f t="shared" si="90"/>
        <v>12000000</v>
      </c>
      <c r="O189" s="82">
        <f t="shared" si="90"/>
        <v>12000000</v>
      </c>
      <c r="P189" s="83">
        <f>+O189</f>
        <v>12000000</v>
      </c>
    </row>
    <row r="190" spans="1:16" ht="15" x14ac:dyDescent="0.25">
      <c r="A190" s="44"/>
      <c r="B190" s="42" t="s">
        <v>1</v>
      </c>
      <c r="C190" s="81">
        <f>+P190</f>
        <v>0</v>
      </c>
      <c r="D190" s="82">
        <f>+'Input Form - Actual Capital'!C35</f>
        <v>0</v>
      </c>
      <c r="E190" s="82">
        <f>+'Input Form - Actual Capital'!D35</f>
        <v>0</v>
      </c>
      <c r="F190" s="82">
        <f>+'Input Form - Actual Capital'!E35</f>
        <v>0</v>
      </c>
      <c r="G190" s="82">
        <f>+'Input Form - Actual Capital'!F35</f>
        <v>0</v>
      </c>
      <c r="H190" s="82">
        <f>+'Input Form - Actual Capital'!G35</f>
        <v>0</v>
      </c>
      <c r="I190" s="82">
        <f>+'Input Form - Actual Capital'!H35</f>
        <v>0</v>
      </c>
      <c r="J190" s="82">
        <f>+'Input Form - Actual Capital'!I35</f>
        <v>0</v>
      </c>
      <c r="K190" s="82">
        <f>+'Input Form - Actual Capital'!J35</f>
        <v>0</v>
      </c>
      <c r="L190" s="82">
        <f>+'Input Form - Actual Capital'!K35</f>
        <v>0</v>
      </c>
      <c r="M190" s="82">
        <f>+'Input Form - Actual Capital'!L35</f>
        <v>0</v>
      </c>
      <c r="N190" s="82">
        <f>+'Input Form - Actual Capital'!M35</f>
        <v>0</v>
      </c>
      <c r="O190" s="82">
        <f>+'Input Form - Actual Capital'!N35</f>
        <v>0</v>
      </c>
      <c r="P190" s="83">
        <f>SUM(D190:O190)</f>
        <v>0</v>
      </c>
    </row>
    <row r="191" spans="1:16" ht="15" x14ac:dyDescent="0.25">
      <c r="A191" s="44"/>
      <c r="B191" s="42" t="s">
        <v>2</v>
      </c>
      <c r="C191" s="81">
        <f>+P191</f>
        <v>0</v>
      </c>
      <c r="D191" s="82">
        <f>+D190</f>
        <v>0</v>
      </c>
      <c r="E191" s="82">
        <f>+E190+D191</f>
        <v>0</v>
      </c>
      <c r="F191" s="82">
        <f t="shared" ref="F191:O191" si="91">+F190+E191</f>
        <v>0</v>
      </c>
      <c r="G191" s="82">
        <f t="shared" si="91"/>
        <v>0</v>
      </c>
      <c r="H191" s="82">
        <f t="shared" si="91"/>
        <v>0</v>
      </c>
      <c r="I191" s="82">
        <f t="shared" si="91"/>
        <v>0</v>
      </c>
      <c r="J191" s="82">
        <f t="shared" si="91"/>
        <v>0</v>
      </c>
      <c r="K191" s="82">
        <f t="shared" si="91"/>
        <v>0</v>
      </c>
      <c r="L191" s="82">
        <f t="shared" si="91"/>
        <v>0</v>
      </c>
      <c r="M191" s="82">
        <f t="shared" si="91"/>
        <v>0</v>
      </c>
      <c r="N191" s="82">
        <f t="shared" si="91"/>
        <v>0</v>
      </c>
      <c r="O191" s="82">
        <f t="shared" si="91"/>
        <v>0</v>
      </c>
      <c r="P191" s="83">
        <f>+O191</f>
        <v>0</v>
      </c>
    </row>
    <row r="192" spans="1:16" ht="13.5" thickBot="1" x14ac:dyDescent="0.25">
      <c r="A192" s="45"/>
      <c r="B192" s="42" t="s">
        <v>3</v>
      </c>
      <c r="C192" s="84">
        <f>+C189-C191</f>
        <v>12000000</v>
      </c>
      <c r="D192" s="84">
        <f t="shared" ref="D192:P192" si="92">+D189-D191</f>
        <v>12000000</v>
      </c>
      <c r="E192" s="84">
        <f t="shared" si="92"/>
        <v>12000000</v>
      </c>
      <c r="F192" s="84">
        <f t="shared" si="92"/>
        <v>12000000</v>
      </c>
      <c r="G192" s="84">
        <f t="shared" si="92"/>
        <v>12000000</v>
      </c>
      <c r="H192" s="84">
        <f t="shared" si="92"/>
        <v>12000000</v>
      </c>
      <c r="I192" s="84">
        <f t="shared" si="92"/>
        <v>12000000</v>
      </c>
      <c r="J192" s="84">
        <f t="shared" si="92"/>
        <v>12000000</v>
      </c>
      <c r="K192" s="84">
        <f t="shared" si="92"/>
        <v>12000000</v>
      </c>
      <c r="L192" s="84">
        <f t="shared" si="92"/>
        <v>12000000</v>
      </c>
      <c r="M192" s="84">
        <f t="shared" si="92"/>
        <v>12000000</v>
      </c>
      <c r="N192" s="84">
        <f t="shared" si="92"/>
        <v>12000000</v>
      </c>
      <c r="O192" s="84">
        <f t="shared" si="92"/>
        <v>12000000</v>
      </c>
      <c r="P192" s="84">
        <f t="shared" si="92"/>
        <v>12000000</v>
      </c>
    </row>
    <row r="193" spans="1:16" ht="13.5" thickBot="1" x14ac:dyDescent="0.25">
      <c r="B193" s="40"/>
      <c r="C193" s="80"/>
      <c r="D193" s="62"/>
      <c r="E193" s="62"/>
      <c r="F193" s="62"/>
      <c r="G193" s="62"/>
      <c r="H193" s="62"/>
      <c r="I193" s="62"/>
      <c r="J193" s="62"/>
      <c r="K193" s="62"/>
      <c r="L193" s="62"/>
      <c r="M193" s="62"/>
      <c r="N193" s="62"/>
      <c r="O193" s="62"/>
      <c r="P193" s="62"/>
    </row>
    <row r="194" spans="1:16" ht="15" x14ac:dyDescent="0.25">
      <c r="A194" s="43" t="str">
        <f>+'INPUT FORM - Budget-Expenditure'!A36</f>
        <v>Watervoorsiening</v>
      </c>
      <c r="B194" s="42" t="s">
        <v>291</v>
      </c>
      <c r="C194" s="81">
        <f>+P194</f>
        <v>0</v>
      </c>
      <c r="D194" s="82">
        <f>+'Input Form Budgets Capital'!C36</f>
        <v>0</v>
      </c>
      <c r="E194" s="82">
        <f>+'Input Form Budgets Capital'!D36</f>
        <v>0</v>
      </c>
      <c r="F194" s="82">
        <f>+'Input Form Budgets Capital'!E36</f>
        <v>0</v>
      </c>
      <c r="G194" s="82">
        <f>+'Input Form Budgets Capital'!F36</f>
        <v>0</v>
      </c>
      <c r="H194" s="82">
        <f>+'Input Form Budgets Capital'!G36</f>
        <v>0</v>
      </c>
      <c r="I194" s="82">
        <f>+'Input Form Budgets Capital'!H36</f>
        <v>0</v>
      </c>
      <c r="J194" s="82">
        <f>+'Input Form Budgets Capital'!I36</f>
        <v>0</v>
      </c>
      <c r="K194" s="82">
        <f>+'Input Form Budgets Capital'!J36</f>
        <v>0</v>
      </c>
      <c r="L194" s="82">
        <f>+'Input Form Budgets Capital'!K36</f>
        <v>0</v>
      </c>
      <c r="M194" s="82">
        <f>+'Input Form Budgets Capital'!L36</f>
        <v>0</v>
      </c>
      <c r="N194" s="82">
        <f>+'Input Form Budgets Capital'!M36</f>
        <v>0</v>
      </c>
      <c r="O194" s="82">
        <f>+'Input Form Budgets Capital'!N36</f>
        <v>0</v>
      </c>
      <c r="P194" s="83">
        <f>SUM(D194:O194)</f>
        <v>0</v>
      </c>
    </row>
    <row r="195" spans="1:16" ht="15" x14ac:dyDescent="0.25">
      <c r="A195" s="44"/>
      <c r="B195" s="42" t="s">
        <v>0</v>
      </c>
      <c r="C195" s="81">
        <f>+P195</f>
        <v>0</v>
      </c>
      <c r="D195" s="82">
        <f>+D194</f>
        <v>0</v>
      </c>
      <c r="E195" s="82">
        <f>+E194+D195</f>
        <v>0</v>
      </c>
      <c r="F195" s="82">
        <f t="shared" ref="F195:O195" si="93">+F194+E195</f>
        <v>0</v>
      </c>
      <c r="G195" s="82">
        <f t="shared" si="93"/>
        <v>0</v>
      </c>
      <c r="H195" s="82">
        <f t="shared" si="93"/>
        <v>0</v>
      </c>
      <c r="I195" s="82">
        <f t="shared" si="93"/>
        <v>0</v>
      </c>
      <c r="J195" s="82">
        <f t="shared" si="93"/>
        <v>0</v>
      </c>
      <c r="K195" s="82">
        <f t="shared" si="93"/>
        <v>0</v>
      </c>
      <c r="L195" s="82">
        <f t="shared" si="93"/>
        <v>0</v>
      </c>
      <c r="M195" s="82">
        <f t="shared" si="93"/>
        <v>0</v>
      </c>
      <c r="N195" s="82">
        <f t="shared" si="93"/>
        <v>0</v>
      </c>
      <c r="O195" s="82">
        <f t="shared" si="93"/>
        <v>0</v>
      </c>
      <c r="P195" s="83">
        <f>+O195</f>
        <v>0</v>
      </c>
    </row>
    <row r="196" spans="1:16" ht="15" x14ac:dyDescent="0.25">
      <c r="A196" s="44"/>
      <c r="B196" s="42" t="s">
        <v>1</v>
      </c>
      <c r="C196" s="81">
        <f>+P196</f>
        <v>0</v>
      </c>
      <c r="D196" s="82">
        <f>+'Input Form - Actual Capital'!C36</f>
        <v>0</v>
      </c>
      <c r="E196" s="82">
        <f>+'Input Form - Actual Capital'!D36</f>
        <v>0</v>
      </c>
      <c r="F196" s="82">
        <f>+'Input Form - Actual Capital'!E36</f>
        <v>0</v>
      </c>
      <c r="G196" s="82">
        <f>+'Input Form - Actual Capital'!F36</f>
        <v>0</v>
      </c>
      <c r="H196" s="82">
        <f>+'Input Form - Actual Capital'!G36</f>
        <v>0</v>
      </c>
      <c r="I196" s="82">
        <f>+'Input Form - Actual Capital'!H36</f>
        <v>0</v>
      </c>
      <c r="J196" s="82">
        <f>+'Input Form - Actual Capital'!I36</f>
        <v>0</v>
      </c>
      <c r="K196" s="82">
        <f>+'Input Form - Actual Capital'!J36</f>
        <v>0</v>
      </c>
      <c r="L196" s="82">
        <f>+'Input Form - Actual Capital'!K36</f>
        <v>0</v>
      </c>
      <c r="M196" s="82">
        <f>+'Input Form - Actual Capital'!L36</f>
        <v>0</v>
      </c>
      <c r="N196" s="82">
        <f>+'Input Form - Actual Capital'!M36</f>
        <v>0</v>
      </c>
      <c r="O196" s="82">
        <f>+'Input Form - Actual Capital'!N36</f>
        <v>0</v>
      </c>
      <c r="P196" s="83">
        <f>SUM(D196:O196)</f>
        <v>0</v>
      </c>
    </row>
    <row r="197" spans="1:16" ht="15" x14ac:dyDescent="0.25">
      <c r="A197" s="44"/>
      <c r="B197" s="42" t="s">
        <v>2</v>
      </c>
      <c r="C197" s="81">
        <f>+P197</f>
        <v>0</v>
      </c>
      <c r="D197" s="82">
        <f>+D196</f>
        <v>0</v>
      </c>
      <c r="E197" s="82">
        <f>+E196+D197</f>
        <v>0</v>
      </c>
      <c r="F197" s="82">
        <f t="shared" ref="F197:O197" si="94">+F196+E197</f>
        <v>0</v>
      </c>
      <c r="G197" s="82">
        <f t="shared" si="94"/>
        <v>0</v>
      </c>
      <c r="H197" s="82">
        <f t="shared" si="94"/>
        <v>0</v>
      </c>
      <c r="I197" s="82">
        <f t="shared" si="94"/>
        <v>0</v>
      </c>
      <c r="J197" s="82">
        <f t="shared" si="94"/>
        <v>0</v>
      </c>
      <c r="K197" s="82">
        <f t="shared" si="94"/>
        <v>0</v>
      </c>
      <c r="L197" s="82">
        <f t="shared" si="94"/>
        <v>0</v>
      </c>
      <c r="M197" s="82">
        <f t="shared" si="94"/>
        <v>0</v>
      </c>
      <c r="N197" s="82">
        <f t="shared" si="94"/>
        <v>0</v>
      </c>
      <c r="O197" s="82">
        <f t="shared" si="94"/>
        <v>0</v>
      </c>
      <c r="P197" s="83">
        <f>+O197</f>
        <v>0</v>
      </c>
    </row>
    <row r="198" spans="1:16" ht="13.5" thickBot="1" x14ac:dyDescent="0.25">
      <c r="A198" s="45"/>
      <c r="B198" s="42" t="s">
        <v>3</v>
      </c>
      <c r="C198" s="84">
        <f>+C195-C197</f>
        <v>0</v>
      </c>
      <c r="D198" s="84">
        <f t="shared" ref="D198:P198" si="95">+D195-D197</f>
        <v>0</v>
      </c>
      <c r="E198" s="84">
        <f t="shared" si="95"/>
        <v>0</v>
      </c>
      <c r="F198" s="84">
        <f t="shared" si="95"/>
        <v>0</v>
      </c>
      <c r="G198" s="84">
        <f t="shared" si="95"/>
        <v>0</v>
      </c>
      <c r="H198" s="84">
        <f t="shared" si="95"/>
        <v>0</v>
      </c>
      <c r="I198" s="84">
        <f t="shared" si="95"/>
        <v>0</v>
      </c>
      <c r="J198" s="84">
        <f t="shared" si="95"/>
        <v>0</v>
      </c>
      <c r="K198" s="84">
        <f t="shared" si="95"/>
        <v>0</v>
      </c>
      <c r="L198" s="84">
        <f t="shared" si="95"/>
        <v>0</v>
      </c>
      <c r="M198" s="84">
        <f t="shared" si="95"/>
        <v>0</v>
      </c>
      <c r="N198" s="84">
        <f t="shared" si="95"/>
        <v>0</v>
      </c>
      <c r="O198" s="84">
        <f t="shared" si="95"/>
        <v>0</v>
      </c>
      <c r="P198" s="84">
        <f t="shared" si="95"/>
        <v>0</v>
      </c>
    </row>
    <row r="199" spans="1:16" ht="13.5" thickBot="1" x14ac:dyDescent="0.25">
      <c r="A199" s="40"/>
      <c r="B199" s="40"/>
      <c r="C199" s="80"/>
      <c r="D199" s="62"/>
      <c r="E199" s="62"/>
      <c r="F199" s="62"/>
      <c r="G199" s="62"/>
      <c r="H199" s="62"/>
      <c r="I199" s="62"/>
      <c r="J199" s="62"/>
      <c r="K199" s="62"/>
      <c r="L199" s="62"/>
      <c r="M199" s="62"/>
      <c r="N199" s="62"/>
      <c r="O199" s="62"/>
      <c r="P199" s="62"/>
    </row>
    <row r="200" spans="1:16" ht="15" x14ac:dyDescent="0.25">
      <c r="A200" s="43">
        <f>+'INPUT FORM - Budget-Expenditure'!A37</f>
        <v>0</v>
      </c>
      <c r="B200" s="42" t="s">
        <v>291</v>
      </c>
      <c r="C200" s="81">
        <f>+P200</f>
        <v>0</v>
      </c>
      <c r="D200" s="82">
        <f>+'Input Form Budgets Capital'!C37</f>
        <v>0</v>
      </c>
      <c r="E200" s="82">
        <f>+'Input Form Budgets Capital'!D37</f>
        <v>0</v>
      </c>
      <c r="F200" s="82">
        <f>+'Input Form Budgets Capital'!E37</f>
        <v>0</v>
      </c>
      <c r="G200" s="82">
        <f>+'Input Form Budgets Capital'!F37</f>
        <v>0</v>
      </c>
      <c r="H200" s="82">
        <f>+'Input Form Budgets Capital'!G37</f>
        <v>0</v>
      </c>
      <c r="I200" s="82">
        <f>+'Input Form Budgets Capital'!H37</f>
        <v>0</v>
      </c>
      <c r="J200" s="82">
        <f>+'Input Form Budgets Capital'!I37</f>
        <v>0</v>
      </c>
      <c r="K200" s="82">
        <f>+'Input Form Budgets Capital'!J37</f>
        <v>0</v>
      </c>
      <c r="L200" s="82">
        <f>+'Input Form Budgets Capital'!K37</f>
        <v>0</v>
      </c>
      <c r="M200" s="82">
        <f>+'Input Form Budgets Capital'!L37</f>
        <v>0</v>
      </c>
      <c r="N200" s="82">
        <f>+'Input Form Budgets Capital'!M37</f>
        <v>0</v>
      </c>
      <c r="O200" s="82">
        <f>+'Input Form Budgets Capital'!N37</f>
        <v>0</v>
      </c>
      <c r="P200" s="83">
        <f>SUM(D200:O200)</f>
        <v>0</v>
      </c>
    </row>
    <row r="201" spans="1:16" ht="15" x14ac:dyDescent="0.25">
      <c r="A201" s="44"/>
      <c r="B201" s="42" t="s">
        <v>0</v>
      </c>
      <c r="C201" s="81">
        <f>+P201</f>
        <v>0</v>
      </c>
      <c r="D201" s="82">
        <f>+D200</f>
        <v>0</v>
      </c>
      <c r="E201" s="82">
        <f t="shared" ref="E201:O201" si="96">+E200+D201</f>
        <v>0</v>
      </c>
      <c r="F201" s="82">
        <f t="shared" si="96"/>
        <v>0</v>
      </c>
      <c r="G201" s="82">
        <f t="shared" si="96"/>
        <v>0</v>
      </c>
      <c r="H201" s="82">
        <f t="shared" si="96"/>
        <v>0</v>
      </c>
      <c r="I201" s="82">
        <f t="shared" si="96"/>
        <v>0</v>
      </c>
      <c r="J201" s="82">
        <f t="shared" si="96"/>
        <v>0</v>
      </c>
      <c r="K201" s="82">
        <f t="shared" si="96"/>
        <v>0</v>
      </c>
      <c r="L201" s="82">
        <f t="shared" si="96"/>
        <v>0</v>
      </c>
      <c r="M201" s="82">
        <f t="shared" si="96"/>
        <v>0</v>
      </c>
      <c r="N201" s="82">
        <f t="shared" si="96"/>
        <v>0</v>
      </c>
      <c r="O201" s="82">
        <f t="shared" si="96"/>
        <v>0</v>
      </c>
      <c r="P201" s="83">
        <f>+O201</f>
        <v>0</v>
      </c>
    </row>
    <row r="202" spans="1:16" ht="15" x14ac:dyDescent="0.25">
      <c r="A202" s="44"/>
      <c r="B202" s="42" t="s">
        <v>1</v>
      </c>
      <c r="C202" s="81">
        <f>+P202</f>
        <v>0</v>
      </c>
      <c r="D202" s="82">
        <f>+'Input Form - Actual Capital'!C37</f>
        <v>0</v>
      </c>
      <c r="E202" s="82">
        <f>+'Input Form - Actual Capital'!D37</f>
        <v>0</v>
      </c>
      <c r="F202" s="82">
        <f>+'Input Form - Actual Capital'!E37</f>
        <v>0</v>
      </c>
      <c r="G202" s="82">
        <f>+'Input Form - Actual Capital'!F37</f>
        <v>0</v>
      </c>
      <c r="H202" s="82">
        <f>+'Input Form - Actual Capital'!G37</f>
        <v>0</v>
      </c>
      <c r="I202" s="82">
        <f>+'Input Form - Actual Capital'!H37</f>
        <v>0</v>
      </c>
      <c r="J202" s="82">
        <f>+'Input Form - Actual Capital'!I37</f>
        <v>0</v>
      </c>
      <c r="K202" s="82">
        <f>+'Input Form - Actual Capital'!J37</f>
        <v>0</v>
      </c>
      <c r="L202" s="82">
        <f>+'Input Form - Actual Capital'!K37</f>
        <v>0</v>
      </c>
      <c r="M202" s="82">
        <f>+'Input Form - Actual Capital'!L37</f>
        <v>0</v>
      </c>
      <c r="N202" s="82">
        <f>+'Input Form - Actual Capital'!M37</f>
        <v>0</v>
      </c>
      <c r="O202" s="82">
        <f>+'Input Form - Actual Capital'!N37</f>
        <v>0</v>
      </c>
      <c r="P202" s="83">
        <f>+O202</f>
        <v>0</v>
      </c>
    </row>
    <row r="203" spans="1:16" ht="15" x14ac:dyDescent="0.25">
      <c r="A203" s="44"/>
      <c r="B203" s="42" t="s">
        <v>2</v>
      </c>
      <c r="C203" s="81">
        <f>+P203</f>
        <v>0</v>
      </c>
      <c r="D203" s="82">
        <f>+D202</f>
        <v>0</v>
      </c>
      <c r="E203" s="82">
        <f t="shared" ref="E203:O203" si="97">+E202+D203</f>
        <v>0</v>
      </c>
      <c r="F203" s="82">
        <f t="shared" si="97"/>
        <v>0</v>
      </c>
      <c r="G203" s="82">
        <f t="shared" si="97"/>
        <v>0</v>
      </c>
      <c r="H203" s="82">
        <f t="shared" si="97"/>
        <v>0</v>
      </c>
      <c r="I203" s="82">
        <f t="shared" si="97"/>
        <v>0</v>
      </c>
      <c r="J203" s="82">
        <f t="shared" si="97"/>
        <v>0</v>
      </c>
      <c r="K203" s="82">
        <f t="shared" si="97"/>
        <v>0</v>
      </c>
      <c r="L203" s="82">
        <f t="shared" si="97"/>
        <v>0</v>
      </c>
      <c r="M203" s="82">
        <f t="shared" si="97"/>
        <v>0</v>
      </c>
      <c r="N203" s="82">
        <f t="shared" si="97"/>
        <v>0</v>
      </c>
      <c r="O203" s="82">
        <f t="shared" si="97"/>
        <v>0</v>
      </c>
      <c r="P203" s="83">
        <f>+O203</f>
        <v>0</v>
      </c>
    </row>
    <row r="204" spans="1:16" ht="13.5" thickBot="1" x14ac:dyDescent="0.25">
      <c r="A204" s="45"/>
      <c r="B204" s="42" t="s">
        <v>3</v>
      </c>
      <c r="C204" s="84">
        <f t="shared" ref="C204:P204" si="98">+C201-C203</f>
        <v>0</v>
      </c>
      <c r="D204" s="84">
        <f t="shared" si="98"/>
        <v>0</v>
      </c>
      <c r="E204" s="84">
        <f t="shared" si="98"/>
        <v>0</v>
      </c>
      <c r="F204" s="84">
        <f t="shared" si="98"/>
        <v>0</v>
      </c>
      <c r="G204" s="84">
        <f t="shared" si="98"/>
        <v>0</v>
      </c>
      <c r="H204" s="84">
        <f t="shared" si="98"/>
        <v>0</v>
      </c>
      <c r="I204" s="84">
        <f t="shared" si="98"/>
        <v>0</v>
      </c>
      <c r="J204" s="84">
        <f t="shared" si="98"/>
        <v>0</v>
      </c>
      <c r="K204" s="84">
        <f t="shared" si="98"/>
        <v>0</v>
      </c>
      <c r="L204" s="84">
        <f t="shared" si="98"/>
        <v>0</v>
      </c>
      <c r="M204" s="84">
        <f t="shared" si="98"/>
        <v>0</v>
      </c>
      <c r="N204" s="84">
        <f t="shared" si="98"/>
        <v>0</v>
      </c>
      <c r="O204" s="84">
        <f t="shared" si="98"/>
        <v>0</v>
      </c>
      <c r="P204" s="84">
        <f t="shared" si="98"/>
        <v>0</v>
      </c>
    </row>
    <row r="205" spans="1:16" ht="13.5" thickBot="1" x14ac:dyDescent="0.25">
      <c r="A205" s="40"/>
      <c r="B205" s="40"/>
      <c r="C205" s="80"/>
      <c r="D205" s="62"/>
      <c r="E205" s="62"/>
      <c r="F205" s="62"/>
      <c r="G205" s="62"/>
      <c r="H205" s="62"/>
      <c r="I205" s="62"/>
      <c r="J205" s="62"/>
      <c r="K205" s="62"/>
      <c r="L205" s="62"/>
      <c r="M205" s="62"/>
      <c r="N205" s="62"/>
      <c r="O205" s="62"/>
      <c r="P205" s="62"/>
    </row>
    <row r="206" spans="1:16" ht="15" x14ac:dyDescent="0.25">
      <c r="A206" s="51" t="s">
        <v>283</v>
      </c>
      <c r="B206" s="52" t="s">
        <v>291</v>
      </c>
      <c r="C206" s="85">
        <f>+P206</f>
        <v>19848000</v>
      </c>
      <c r="D206" s="86">
        <f>+'Input Form Budgets Capital'!C38</f>
        <v>19848000</v>
      </c>
      <c r="E206" s="86">
        <f>+'Input Form Budgets Capital'!D38</f>
        <v>0</v>
      </c>
      <c r="F206" s="86">
        <f>+'Input Form Budgets Capital'!E38</f>
        <v>0</v>
      </c>
      <c r="G206" s="86">
        <f>+'Input Form Budgets Capital'!F38</f>
        <v>0</v>
      </c>
      <c r="H206" s="86">
        <f>+'Input Form Budgets Capital'!G38</f>
        <v>0</v>
      </c>
      <c r="I206" s="86">
        <f>+'Input Form Budgets Capital'!H38</f>
        <v>0</v>
      </c>
      <c r="J206" s="86">
        <f>+'Input Form Budgets Capital'!I38</f>
        <v>0</v>
      </c>
      <c r="K206" s="86">
        <f>+'Input Form Budgets Capital'!J38</f>
        <v>0</v>
      </c>
      <c r="L206" s="86">
        <f>+'Input Form Budgets Capital'!K38</f>
        <v>0</v>
      </c>
      <c r="M206" s="86">
        <f>+'Input Form Budgets Capital'!L38</f>
        <v>0</v>
      </c>
      <c r="N206" s="86">
        <f>+'Input Form Budgets Capital'!M38</f>
        <v>0</v>
      </c>
      <c r="O206" s="86">
        <f>+'Input Form Budgets Capital'!N38</f>
        <v>0</v>
      </c>
      <c r="P206" s="87">
        <f>SUM(D206:O206)</f>
        <v>19848000</v>
      </c>
    </row>
    <row r="207" spans="1:16" ht="15" x14ac:dyDescent="0.25">
      <c r="A207" s="53"/>
      <c r="B207" s="52" t="s">
        <v>0</v>
      </c>
      <c r="C207" s="85">
        <f>+P207</f>
        <v>19848000</v>
      </c>
      <c r="D207" s="86">
        <f>+D206</f>
        <v>19848000</v>
      </c>
      <c r="E207" s="86">
        <f>+E206+D207</f>
        <v>19848000</v>
      </c>
      <c r="F207" s="86">
        <f t="shared" ref="F207:O207" si="99">+F206+E207</f>
        <v>19848000</v>
      </c>
      <c r="G207" s="86">
        <f t="shared" si="99"/>
        <v>19848000</v>
      </c>
      <c r="H207" s="86">
        <f t="shared" si="99"/>
        <v>19848000</v>
      </c>
      <c r="I207" s="86">
        <f t="shared" si="99"/>
        <v>19848000</v>
      </c>
      <c r="J207" s="86">
        <f t="shared" si="99"/>
        <v>19848000</v>
      </c>
      <c r="K207" s="86">
        <f t="shared" si="99"/>
        <v>19848000</v>
      </c>
      <c r="L207" s="86">
        <f t="shared" si="99"/>
        <v>19848000</v>
      </c>
      <c r="M207" s="86">
        <f t="shared" si="99"/>
        <v>19848000</v>
      </c>
      <c r="N207" s="86">
        <f t="shared" si="99"/>
        <v>19848000</v>
      </c>
      <c r="O207" s="86">
        <f t="shared" si="99"/>
        <v>19848000</v>
      </c>
      <c r="P207" s="87">
        <f>+O207</f>
        <v>19848000</v>
      </c>
    </row>
    <row r="208" spans="1:16" ht="15" x14ac:dyDescent="0.25">
      <c r="A208" s="53"/>
      <c r="B208" s="52" t="s">
        <v>1</v>
      </c>
      <c r="C208" s="85">
        <f>+P208</f>
        <v>0</v>
      </c>
      <c r="D208" s="86">
        <f>+'Input Form - Actual Capital'!C38</f>
        <v>0</v>
      </c>
      <c r="E208" s="86">
        <f>+'Input Form - Actual Capital'!D38</f>
        <v>0</v>
      </c>
      <c r="F208" s="86">
        <f>+'Input Form - Actual Capital'!E38</f>
        <v>0</v>
      </c>
      <c r="G208" s="86">
        <f>+'Input Form - Actual Capital'!F38</f>
        <v>0</v>
      </c>
      <c r="H208" s="86">
        <f>+'Input Form - Actual Capital'!G38</f>
        <v>0</v>
      </c>
      <c r="I208" s="86">
        <f>+'Input Form - Actual Capital'!H38</f>
        <v>0</v>
      </c>
      <c r="J208" s="86">
        <f>+'Input Form - Actual Capital'!I38</f>
        <v>0</v>
      </c>
      <c r="K208" s="86">
        <f>+'Input Form - Actual Capital'!J38</f>
        <v>0</v>
      </c>
      <c r="L208" s="86">
        <f>+'Input Form - Actual Capital'!K38</f>
        <v>0</v>
      </c>
      <c r="M208" s="86">
        <f>+'Input Form - Actual Capital'!L38</f>
        <v>0</v>
      </c>
      <c r="N208" s="86">
        <f>+'Input Form - Actual Capital'!M38</f>
        <v>0</v>
      </c>
      <c r="O208" s="86">
        <f>+'Input Form - Actual Capital'!N38</f>
        <v>0</v>
      </c>
      <c r="P208" s="87">
        <f>SUM(D208:O208)</f>
        <v>0</v>
      </c>
    </row>
    <row r="209" spans="1:16" ht="15" x14ac:dyDescent="0.25">
      <c r="A209" s="53"/>
      <c r="B209" s="52" t="s">
        <v>2</v>
      </c>
      <c r="C209" s="85">
        <f>+P209</f>
        <v>0</v>
      </c>
      <c r="D209" s="86">
        <f>+D208</f>
        <v>0</v>
      </c>
      <c r="E209" s="86">
        <f>+E208+D209</f>
        <v>0</v>
      </c>
      <c r="F209" s="86">
        <f t="shared" ref="F209:O209" si="100">+F208+E209</f>
        <v>0</v>
      </c>
      <c r="G209" s="86">
        <f t="shared" si="100"/>
        <v>0</v>
      </c>
      <c r="H209" s="86">
        <f t="shared" si="100"/>
        <v>0</v>
      </c>
      <c r="I209" s="86">
        <f t="shared" si="100"/>
        <v>0</v>
      </c>
      <c r="J209" s="86">
        <f t="shared" si="100"/>
        <v>0</v>
      </c>
      <c r="K209" s="86">
        <f t="shared" si="100"/>
        <v>0</v>
      </c>
      <c r="L209" s="86">
        <f t="shared" si="100"/>
        <v>0</v>
      </c>
      <c r="M209" s="86">
        <f t="shared" si="100"/>
        <v>0</v>
      </c>
      <c r="N209" s="86">
        <f t="shared" si="100"/>
        <v>0</v>
      </c>
      <c r="O209" s="86">
        <f t="shared" si="100"/>
        <v>0</v>
      </c>
      <c r="P209" s="87">
        <f>+O209</f>
        <v>0</v>
      </c>
    </row>
    <row r="210" spans="1:16" ht="13.5" thickBot="1" x14ac:dyDescent="0.25">
      <c r="A210" s="54"/>
      <c r="B210" s="52" t="s">
        <v>3</v>
      </c>
      <c r="C210" s="88">
        <f>+C207-C209</f>
        <v>19848000</v>
      </c>
      <c r="D210" s="88">
        <f t="shared" ref="D210:P210" si="101">+D207-D209</f>
        <v>19848000</v>
      </c>
      <c r="E210" s="88">
        <f t="shared" si="101"/>
        <v>19848000</v>
      </c>
      <c r="F210" s="88">
        <f t="shared" si="101"/>
        <v>19848000</v>
      </c>
      <c r="G210" s="88">
        <f t="shared" si="101"/>
        <v>19848000</v>
      </c>
      <c r="H210" s="88">
        <f t="shared" si="101"/>
        <v>19848000</v>
      </c>
      <c r="I210" s="88">
        <f t="shared" si="101"/>
        <v>19848000</v>
      </c>
      <c r="J210" s="88">
        <f t="shared" si="101"/>
        <v>19848000</v>
      </c>
      <c r="K210" s="88">
        <f t="shared" si="101"/>
        <v>19848000</v>
      </c>
      <c r="L210" s="88">
        <f t="shared" si="101"/>
        <v>19848000</v>
      </c>
      <c r="M210" s="88">
        <f t="shared" si="101"/>
        <v>19848000</v>
      </c>
      <c r="N210" s="88">
        <f t="shared" si="101"/>
        <v>19848000</v>
      </c>
      <c r="O210" s="88">
        <f t="shared" si="101"/>
        <v>19848000</v>
      </c>
      <c r="P210" s="88">
        <f t="shared" si="101"/>
        <v>19848000</v>
      </c>
    </row>
    <row r="213" spans="1:16" x14ac:dyDescent="0.2">
      <c r="C213" s="62"/>
    </row>
  </sheetData>
  <phoneticPr fontId="0" type="noConversion"/>
  <conditionalFormatting sqref="C210:P210 C204:P204 C118:P118 C180:P180 C168:P168 C124:P124 C149:P149 C162:P162 C186:P186 C192:P192 C198:P198 C130:P130 C106:P107 C156:P156 C174:P174 C112:P112 C9:P9 C15:P15 C21:P21 C27:P27 C33:P33 C39:P39 C51:P51 C57:P57 C63:P63 C69:P69 C82:P82 C100:P100 O45:P45 C76:P76 C94:P94 C88:P88 C45:M45 C136:P137 C142:P143">
    <cfRule type="cellIs" dxfId="1" priority="1" stopIfTrue="1" operator="lessThan">
      <formula>0</formula>
    </cfRule>
    <cfRule type="cellIs" dxfId="0" priority="2" stopIfTrue="1" operator="greaterThanOrEqual">
      <formula>0</formula>
    </cfRule>
  </conditionalFormatting>
  <pageMargins left="0.75" right="0.75" top="1" bottom="1" header="0.5" footer="0.5"/>
  <pageSetup paperSize="9" scale="45" fitToHeight="20" orientation="landscape" horizont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40"/>
  <sheetViews>
    <sheetView workbookViewId="0">
      <pane xSplit="2" ySplit="4" topLeftCell="G17" activePane="bottomRight" state="frozen"/>
      <selection activeCell="A3" sqref="A3"/>
      <selection pane="topRight" activeCell="A3" sqref="A3"/>
      <selection pane="bottomLeft" activeCell="A3" sqref="A3"/>
      <selection pane="bottomRight" activeCell="G35" sqref="G35"/>
    </sheetView>
  </sheetViews>
  <sheetFormatPr defaultRowHeight="12.75" x14ac:dyDescent="0.2"/>
  <cols>
    <col min="1" max="1" width="34.42578125" customWidth="1"/>
    <col min="2" max="2" width="28" style="62" customWidth="1"/>
    <col min="3" max="14" width="11.7109375" style="62" bestFit="1" customWidth="1"/>
    <col min="15" max="15" width="13.140625" style="62" bestFit="1" customWidth="1"/>
    <col min="16" max="16" width="10.140625" bestFit="1" customWidth="1"/>
    <col min="17" max="17" width="14.5703125" style="17" customWidth="1"/>
    <col min="18" max="18" width="16.85546875" style="17" customWidth="1"/>
    <col min="19" max="19" width="21.42578125" customWidth="1"/>
    <col min="20" max="20" width="20.85546875" customWidth="1"/>
  </cols>
  <sheetData>
    <row r="1" spans="1:20" ht="21" thickBot="1" x14ac:dyDescent="0.35">
      <c r="A1" s="33" t="s">
        <v>272</v>
      </c>
      <c r="B1" s="56"/>
      <c r="C1" s="63"/>
      <c r="D1" s="63"/>
      <c r="E1" s="63"/>
      <c r="F1" s="63"/>
      <c r="G1" s="63"/>
      <c r="H1" s="63"/>
      <c r="I1" s="64"/>
    </row>
    <row r="2" spans="1:20" ht="18" x14ac:dyDescent="0.25">
      <c r="A2" s="35" t="s">
        <v>273</v>
      </c>
      <c r="B2" s="57"/>
      <c r="C2" s="65" t="s">
        <v>264</v>
      </c>
      <c r="D2" s="66"/>
      <c r="E2" s="66"/>
      <c r="F2" s="66"/>
      <c r="G2" s="66"/>
      <c r="H2" s="66"/>
      <c r="I2" s="66"/>
      <c r="J2" s="66"/>
      <c r="K2" s="66"/>
      <c r="L2" s="66"/>
      <c r="M2" s="66"/>
      <c r="N2" s="66"/>
      <c r="O2" s="67"/>
      <c r="Q2" s="17" t="s">
        <v>323</v>
      </c>
      <c r="R2" s="17" t="s">
        <v>323</v>
      </c>
      <c r="S2" t="s">
        <v>323</v>
      </c>
    </row>
    <row r="3" spans="1:20" ht="21" thickBot="1" x14ac:dyDescent="0.35">
      <c r="A3" s="36" t="s">
        <v>253</v>
      </c>
      <c r="B3" s="58" t="s">
        <v>252</v>
      </c>
      <c r="C3" s="68" t="s">
        <v>220</v>
      </c>
      <c r="D3" s="68" t="s">
        <v>254</v>
      </c>
      <c r="E3" s="68" t="s">
        <v>255</v>
      </c>
      <c r="F3" s="68" t="s">
        <v>256</v>
      </c>
      <c r="G3" s="68" t="s">
        <v>257</v>
      </c>
      <c r="H3" s="68" t="s">
        <v>258</v>
      </c>
      <c r="I3" s="68" t="s">
        <v>259</v>
      </c>
      <c r="J3" s="68" t="s">
        <v>260</v>
      </c>
      <c r="K3" s="68" t="s">
        <v>261</v>
      </c>
      <c r="L3" s="68" t="s">
        <v>262</v>
      </c>
      <c r="M3" s="68" t="s">
        <v>221</v>
      </c>
      <c r="N3" s="68" t="s">
        <v>227</v>
      </c>
      <c r="O3" s="68" t="s">
        <v>207</v>
      </c>
    </row>
    <row r="4" spans="1:20" ht="15" x14ac:dyDescent="0.25">
      <c r="A4" s="37"/>
      <c r="B4" s="59"/>
      <c r="C4" s="69"/>
      <c r="D4" s="69"/>
      <c r="E4" s="69"/>
      <c r="F4" s="69"/>
      <c r="G4" s="69"/>
      <c r="H4" s="69"/>
      <c r="I4" s="69"/>
      <c r="J4" s="69"/>
      <c r="K4" s="69"/>
      <c r="L4" s="69"/>
      <c r="M4" s="69"/>
      <c r="N4" s="69"/>
      <c r="O4" s="70"/>
      <c r="Q4" s="17" t="s">
        <v>72</v>
      </c>
      <c r="R4" s="17" t="s">
        <v>73</v>
      </c>
      <c r="S4" t="s">
        <v>74</v>
      </c>
    </row>
    <row r="5" spans="1:20" ht="15" x14ac:dyDescent="0.25">
      <c r="A5" s="41" t="s">
        <v>32</v>
      </c>
      <c r="B5" s="60">
        <f>Q5</f>
        <v>181256</v>
      </c>
      <c r="C5" s="71">
        <f>[1]Heffings!C$225</f>
        <v>8890</v>
      </c>
      <c r="D5" s="59">
        <f>[1]Heffings!D$225</f>
        <v>24751</v>
      </c>
      <c r="E5" s="59">
        <f>[1]Heffings!E$225</f>
        <v>11563</v>
      </c>
      <c r="F5" s="59">
        <f>[1]Heffings!F$225</f>
        <v>13895</v>
      </c>
      <c r="G5" s="59">
        <f>[1]Heffings!G$225</f>
        <v>11564</v>
      </c>
      <c r="H5" s="59">
        <f>[1]Heffings!H$225</f>
        <v>11900</v>
      </c>
      <c r="I5" s="59">
        <f>[1]Heffings!I$225</f>
        <v>16627</v>
      </c>
      <c r="J5" s="59">
        <f>[1]Heffings!J$225</f>
        <v>11688</v>
      </c>
      <c r="K5" s="59">
        <f>[1]Heffings!K$225</f>
        <v>11713</v>
      </c>
      <c r="L5" s="59">
        <f>[1]Heffings!L$225</f>
        <v>11774</v>
      </c>
      <c r="M5" s="59">
        <f>[1]Heffings!M$225</f>
        <v>14174</v>
      </c>
      <c r="N5" s="59">
        <f>[1]Heffings!N$225</f>
        <v>32717</v>
      </c>
      <c r="O5" s="139">
        <f>SUM(C5:N5)</f>
        <v>181256</v>
      </c>
      <c r="P5" s="62"/>
      <c r="Q5" s="17">
        <f>-'[1]St of Financial PerformanceF3'!$IE$39</f>
        <v>181256</v>
      </c>
      <c r="S5" s="17"/>
      <c r="T5" t="s">
        <v>367</v>
      </c>
    </row>
    <row r="6" spans="1:20" ht="15" x14ac:dyDescent="0.25">
      <c r="A6" s="41" t="s">
        <v>33</v>
      </c>
      <c r="B6" s="60">
        <f t="shared" ref="B6:B36" si="0">Q6</f>
        <v>3745</v>
      </c>
      <c r="C6" s="71">
        <f>[1]Heffings!C$227</f>
        <v>693</v>
      </c>
      <c r="D6" s="59">
        <f>[1]Heffings!D$227</f>
        <v>228</v>
      </c>
      <c r="E6" s="59">
        <f>[1]Heffings!E$227</f>
        <v>228</v>
      </c>
      <c r="F6" s="59">
        <f>[1]Heffings!F$227</f>
        <v>228</v>
      </c>
      <c r="G6" s="59">
        <f>[1]Heffings!G$227</f>
        <v>228</v>
      </c>
      <c r="H6" s="59">
        <f>[1]Heffings!H$227</f>
        <v>228</v>
      </c>
      <c r="I6" s="59">
        <f>[1]Heffings!I$227</f>
        <v>228</v>
      </c>
      <c r="J6" s="59">
        <f>[1]Heffings!J$227</f>
        <v>228</v>
      </c>
      <c r="K6" s="59">
        <f>[1]Heffings!K$227</f>
        <v>228</v>
      </c>
      <c r="L6" s="59">
        <f>[1]Heffings!L$227</f>
        <v>228</v>
      </c>
      <c r="M6" s="59">
        <f>[1]Heffings!M$227</f>
        <v>228</v>
      </c>
      <c r="N6" s="59">
        <f>[1]Heffings!N$227</f>
        <v>772</v>
      </c>
      <c r="O6" s="139">
        <f t="shared" ref="O6:O36" si="1">SUM(C6:N6)</f>
        <v>3745</v>
      </c>
      <c r="P6" s="62"/>
      <c r="Q6" s="17">
        <f>-'[1]St of Financial PerformanceF3'!$HW$39</f>
        <v>3745</v>
      </c>
      <c r="S6" s="17"/>
      <c r="T6" t="s">
        <v>362</v>
      </c>
    </row>
    <row r="7" spans="1:20" ht="15" x14ac:dyDescent="0.25">
      <c r="A7" s="41" t="s">
        <v>34</v>
      </c>
      <c r="B7" s="60">
        <f t="shared" si="0"/>
        <v>1037007</v>
      </c>
      <c r="C7" s="71">
        <f>[1]Heffings!C$229</f>
        <v>74235</v>
      </c>
      <c r="D7" s="59">
        <f>[1]Heffings!D$229</f>
        <v>97965</v>
      </c>
      <c r="E7" s="59">
        <f>[1]Heffings!E$229</f>
        <v>72512</v>
      </c>
      <c r="F7" s="59">
        <f>[1]Heffings!F$229</f>
        <v>82943</v>
      </c>
      <c r="G7" s="59">
        <f>[1]Heffings!G$229</f>
        <v>89487</v>
      </c>
      <c r="H7" s="59">
        <f>[1]Heffings!H$229</f>
        <v>74170</v>
      </c>
      <c r="I7" s="59">
        <f>[1]Heffings!I$229</f>
        <v>79506</v>
      </c>
      <c r="J7" s="59">
        <f>[1]Heffings!J$229</f>
        <v>75862</v>
      </c>
      <c r="K7" s="59">
        <f>[1]Heffings!K$229</f>
        <v>88343</v>
      </c>
      <c r="L7" s="59">
        <f>[1]Heffings!L$229</f>
        <v>79809</v>
      </c>
      <c r="M7" s="59">
        <f>[1]Heffings!M$229</f>
        <v>89877</v>
      </c>
      <c r="N7" s="59">
        <f>[1]Heffings!N$229</f>
        <v>132298</v>
      </c>
      <c r="O7" s="139">
        <f t="shared" si="1"/>
        <v>1037007</v>
      </c>
      <c r="P7" s="62"/>
      <c r="Q7" s="17">
        <f>-'[1]St of Financial PerformanceF3'!$IF$39</f>
        <v>1037007</v>
      </c>
      <c r="S7" s="17"/>
      <c r="T7" s="277" t="s">
        <v>367</v>
      </c>
    </row>
    <row r="8" spans="1:20" ht="15" x14ac:dyDescent="0.25">
      <c r="A8" s="41" t="s">
        <v>35</v>
      </c>
      <c r="B8" s="60">
        <f t="shared" si="0"/>
        <v>21537</v>
      </c>
      <c r="C8" s="71">
        <f>[1]Heffings!C$231</f>
        <v>1593</v>
      </c>
      <c r="D8" s="59">
        <f>[1]Heffings!D$231</f>
        <v>2085</v>
      </c>
      <c r="E8" s="59">
        <f>[1]Heffings!E$231</f>
        <v>1357</v>
      </c>
      <c r="F8" s="59">
        <f>[1]Heffings!F$231</f>
        <v>1441</v>
      </c>
      <c r="G8" s="59">
        <f>[1]Heffings!G$231</f>
        <v>1295</v>
      </c>
      <c r="H8" s="59">
        <f>[1]Heffings!H$231</f>
        <v>1295</v>
      </c>
      <c r="I8" s="59">
        <f>[1]Heffings!I$231</f>
        <v>1192</v>
      </c>
      <c r="J8" s="59">
        <f>[1]Heffings!J$231</f>
        <v>1314</v>
      </c>
      <c r="K8" s="59">
        <f>[1]Heffings!K$231</f>
        <v>2266</v>
      </c>
      <c r="L8" s="59">
        <f>[1]Heffings!L$231</f>
        <v>1319</v>
      </c>
      <c r="M8" s="59">
        <f>[1]Heffings!M$231</f>
        <v>1319</v>
      </c>
      <c r="N8" s="59">
        <f>[1]Heffings!N$231</f>
        <v>5061</v>
      </c>
      <c r="O8" s="139">
        <f t="shared" si="1"/>
        <v>21537</v>
      </c>
      <c r="P8" s="62"/>
      <c r="Q8" s="17">
        <f>-'[1]St of Financial PerformanceF3'!$IL$39</f>
        <v>21537</v>
      </c>
      <c r="S8" s="17"/>
      <c r="T8" s="230" t="s">
        <v>189</v>
      </c>
    </row>
    <row r="9" spans="1:20" ht="15" x14ac:dyDescent="0.25">
      <c r="A9" s="41" t="s">
        <v>36</v>
      </c>
      <c r="B9" s="60">
        <f t="shared" si="0"/>
        <v>43213</v>
      </c>
      <c r="C9" s="71">
        <f>[1]Heffings!C$233</f>
        <v>2735</v>
      </c>
      <c r="D9" s="59">
        <f>[1]Heffings!D$233</f>
        <v>0</v>
      </c>
      <c r="E9" s="59">
        <f>[1]Heffings!E$233</f>
        <v>6097</v>
      </c>
      <c r="F9" s="59">
        <f>[1]Heffings!F$233</f>
        <v>929</v>
      </c>
      <c r="G9" s="59">
        <f>[1]Heffings!G$233</f>
        <v>0</v>
      </c>
      <c r="H9" s="59">
        <f>[1]Heffings!H$233</f>
        <v>0</v>
      </c>
      <c r="I9" s="59">
        <f>[1]Heffings!I$233</f>
        <v>0</v>
      </c>
      <c r="J9" s="59">
        <f>[1]Heffings!J$233</f>
        <v>0</v>
      </c>
      <c r="K9" s="59">
        <f>[1]Heffings!K$233</f>
        <v>0</v>
      </c>
      <c r="L9" s="59">
        <f>[1]Heffings!L$233</f>
        <v>0</v>
      </c>
      <c r="M9" s="59">
        <f>[1]Heffings!M$233</f>
        <v>0</v>
      </c>
      <c r="N9" s="59">
        <f>[1]Heffings!N$233</f>
        <v>33452</v>
      </c>
      <c r="O9" s="139">
        <f t="shared" si="1"/>
        <v>43213</v>
      </c>
      <c r="P9" s="62"/>
      <c r="Q9" s="17">
        <f>-'[1]St of Financial PerformanceF3'!$IM$39</f>
        <v>43213</v>
      </c>
      <c r="S9" s="17"/>
      <c r="T9" s="230" t="s">
        <v>189</v>
      </c>
    </row>
    <row r="10" spans="1:20" ht="15" x14ac:dyDescent="0.25">
      <c r="A10" s="41" t="s">
        <v>37</v>
      </c>
      <c r="B10" s="60">
        <f t="shared" si="0"/>
        <v>0</v>
      </c>
      <c r="C10" s="71">
        <f>[1]Heffings!C$235</f>
        <v>0</v>
      </c>
      <c r="D10" s="59">
        <f>[1]Heffings!D$235</f>
        <v>0</v>
      </c>
      <c r="E10" s="59">
        <f>[1]Heffings!E$235</f>
        <v>0</v>
      </c>
      <c r="F10" s="59">
        <f>[1]Heffings!F$235</f>
        <v>0</v>
      </c>
      <c r="G10" s="59">
        <f>[1]Heffings!G$235</f>
        <v>0</v>
      </c>
      <c r="H10" s="59">
        <f>[1]Heffings!H$235</f>
        <v>0</v>
      </c>
      <c r="I10" s="59">
        <f>[1]Heffings!I$235</f>
        <v>0</v>
      </c>
      <c r="J10" s="59">
        <f>[1]Heffings!J$235</f>
        <v>0</v>
      </c>
      <c r="K10" s="59">
        <f>[1]Heffings!K$235</f>
        <v>0</v>
      </c>
      <c r="L10" s="59">
        <f>[1]Heffings!L$235</f>
        <v>0</v>
      </c>
      <c r="M10" s="59">
        <f>[1]Heffings!M$235</f>
        <v>0</v>
      </c>
      <c r="N10" s="59">
        <f>[1]Heffings!N$235</f>
        <v>0</v>
      </c>
      <c r="O10" s="139">
        <f t="shared" si="1"/>
        <v>0</v>
      </c>
      <c r="P10" s="62"/>
      <c r="R10" s="252"/>
      <c r="S10" s="17"/>
      <c r="T10" s="230" t="s">
        <v>362</v>
      </c>
    </row>
    <row r="11" spans="1:20" ht="15" x14ac:dyDescent="0.25">
      <c r="A11" s="41" t="s">
        <v>38</v>
      </c>
      <c r="B11" s="60">
        <f t="shared" si="0"/>
        <v>0</v>
      </c>
      <c r="C11" s="71">
        <f>[1]Heffings!C$237</f>
        <v>0</v>
      </c>
      <c r="D11" s="59">
        <f>[1]Heffings!D$237</f>
        <v>0</v>
      </c>
      <c r="E11" s="59">
        <f>[1]Heffings!E$237</f>
        <v>0</v>
      </c>
      <c r="F11" s="59">
        <f>[1]Heffings!F$237</f>
        <v>0</v>
      </c>
      <c r="G11" s="59">
        <f>[1]Heffings!G$237</f>
        <v>0</v>
      </c>
      <c r="H11" s="59">
        <f>[1]Heffings!H$237</f>
        <v>0</v>
      </c>
      <c r="I11" s="59">
        <f>[1]Heffings!I$237</f>
        <v>0</v>
      </c>
      <c r="J11" s="59">
        <f>[1]Heffings!J$237</f>
        <v>0</v>
      </c>
      <c r="K11" s="59">
        <f>[1]Heffings!K$237</f>
        <v>0</v>
      </c>
      <c r="L11" s="59">
        <f>[1]Heffings!L$237</f>
        <v>0</v>
      </c>
      <c r="M11" s="59">
        <f>[1]Heffings!M$237</f>
        <v>0</v>
      </c>
      <c r="N11" s="59">
        <f>[1]Heffings!N$237</f>
        <v>0</v>
      </c>
      <c r="O11" s="139">
        <f t="shared" si="1"/>
        <v>0</v>
      </c>
      <c r="P11" s="62"/>
      <c r="S11" s="17"/>
      <c r="T11" s="230" t="s">
        <v>188</v>
      </c>
    </row>
    <row r="12" spans="1:20" ht="15" x14ac:dyDescent="0.25">
      <c r="A12" s="41" t="s">
        <v>39</v>
      </c>
      <c r="B12" s="60">
        <f t="shared" si="0"/>
        <v>0</v>
      </c>
      <c r="C12" s="71">
        <f>[1]Heffings!C$239</f>
        <v>0</v>
      </c>
      <c r="D12" s="59">
        <f>[1]Heffings!D$239</f>
        <v>0</v>
      </c>
      <c r="E12" s="59">
        <f>[1]Heffings!E$239</f>
        <v>0</v>
      </c>
      <c r="F12" s="59">
        <f>[1]Heffings!F$239</f>
        <v>0</v>
      </c>
      <c r="G12" s="59">
        <f>[1]Heffings!G$239</f>
        <v>0</v>
      </c>
      <c r="H12" s="59">
        <f>[1]Heffings!H$239</f>
        <v>0</v>
      </c>
      <c r="I12" s="59">
        <f>[1]Heffings!I$239</f>
        <v>0</v>
      </c>
      <c r="J12" s="59">
        <f>[1]Heffings!J$239</f>
        <v>0</v>
      </c>
      <c r="K12" s="59">
        <f>[1]Heffings!K$239</f>
        <v>0</v>
      </c>
      <c r="L12" s="59">
        <f>[1]Heffings!L$239</f>
        <v>0</v>
      </c>
      <c r="M12" s="59">
        <f>[1]Heffings!M$239</f>
        <v>0</v>
      </c>
      <c r="N12" s="59">
        <f>[1]Heffings!N$239</f>
        <v>0</v>
      </c>
      <c r="O12" s="139">
        <f t="shared" si="1"/>
        <v>0</v>
      </c>
      <c r="P12" s="62"/>
      <c r="S12" s="17"/>
      <c r="T12" s="230"/>
    </row>
    <row r="13" spans="1:20" ht="15" x14ac:dyDescent="0.25">
      <c r="A13" s="41" t="s">
        <v>40</v>
      </c>
      <c r="B13" s="60">
        <f t="shared" si="0"/>
        <v>95064</v>
      </c>
      <c r="C13" s="71">
        <f>[1]Heffings!C$241</f>
        <v>4826</v>
      </c>
      <c r="D13" s="59">
        <f>[1]Heffings!D$241</f>
        <v>5280</v>
      </c>
      <c r="E13" s="59">
        <f>[1]Heffings!E$241</f>
        <v>3438</v>
      </c>
      <c r="F13" s="59">
        <f>[1]Heffings!F$241</f>
        <v>4091</v>
      </c>
      <c r="G13" s="59">
        <f>[1]Heffings!G$241</f>
        <v>8193</v>
      </c>
      <c r="H13" s="59">
        <f>[1]Heffings!H$241</f>
        <v>3280</v>
      </c>
      <c r="I13" s="59">
        <f>[1]Heffings!I$241</f>
        <v>3018</v>
      </c>
      <c r="J13" s="59">
        <f>[1]Heffings!J$241</f>
        <v>3329</v>
      </c>
      <c r="K13" s="59">
        <f>[1]Heffings!K$241</f>
        <v>5738</v>
      </c>
      <c r="L13" s="59">
        <f>[1]Heffings!L$241</f>
        <v>6480</v>
      </c>
      <c r="M13" s="59">
        <f>[1]Heffings!M$241</f>
        <v>3341</v>
      </c>
      <c r="N13" s="59">
        <f>[1]Heffings!N$241</f>
        <v>44050</v>
      </c>
      <c r="O13" s="139">
        <f t="shared" si="1"/>
        <v>95064</v>
      </c>
      <c r="P13" s="62"/>
      <c r="Q13" s="17">
        <f>-'[1]St of Financial PerformanceF3'!$HY$39</f>
        <v>95064</v>
      </c>
      <c r="S13" s="17"/>
      <c r="T13" s="230" t="s">
        <v>362</v>
      </c>
    </row>
    <row r="14" spans="1:20" ht="15" x14ac:dyDescent="0.25">
      <c r="A14" s="41" t="s">
        <v>59</v>
      </c>
      <c r="B14" s="60">
        <f t="shared" si="0"/>
        <v>249525</v>
      </c>
      <c r="C14" s="71">
        <f>[1]Heffings!C$243</f>
        <v>38552</v>
      </c>
      <c r="D14" s="59">
        <f>[1]Heffings!D$243</f>
        <v>14222</v>
      </c>
      <c r="E14" s="59">
        <f>[1]Heffings!E$243</f>
        <v>10175</v>
      </c>
      <c r="F14" s="59">
        <f>[1]Heffings!F$243</f>
        <v>18906</v>
      </c>
      <c r="G14" s="59">
        <f>[1]Heffings!G$243</f>
        <v>11049</v>
      </c>
      <c r="H14" s="59">
        <f>[1]Heffings!H$243</f>
        <v>12551</v>
      </c>
      <c r="I14" s="59">
        <f>[1]Heffings!I$243</f>
        <v>14764</v>
      </c>
      <c r="J14" s="59">
        <f>[1]Heffings!J$243</f>
        <v>13494</v>
      </c>
      <c r="K14" s="59">
        <f>[1]Heffings!K$243</f>
        <v>13994</v>
      </c>
      <c r="L14" s="59">
        <f>[1]Heffings!L$243</f>
        <v>16540</v>
      </c>
      <c r="M14" s="59">
        <f>[1]Heffings!M$243</f>
        <v>20198</v>
      </c>
      <c r="N14" s="59">
        <f>[1]Heffings!N$243</f>
        <v>65080</v>
      </c>
      <c r="O14" s="139">
        <f t="shared" si="1"/>
        <v>249525</v>
      </c>
      <c r="P14" s="62"/>
      <c r="Q14" s="17">
        <f>-'[1]St of Financial PerformanceF3'!$HZ$39</f>
        <v>249525</v>
      </c>
      <c r="S14" s="17"/>
      <c r="T14" s="230" t="s">
        <v>362</v>
      </c>
    </row>
    <row r="15" spans="1:20" ht="15" x14ac:dyDescent="0.25">
      <c r="A15" s="41" t="s">
        <v>41</v>
      </c>
      <c r="B15" s="60">
        <f t="shared" si="0"/>
        <v>151081</v>
      </c>
      <c r="C15" s="71">
        <f>[1]Heffings!C$245</f>
        <v>16972</v>
      </c>
      <c r="D15" s="59">
        <f>[1]Heffings!D$245</f>
        <v>5146</v>
      </c>
      <c r="E15" s="59">
        <f>[1]Heffings!E$245</f>
        <v>11401</v>
      </c>
      <c r="F15" s="59">
        <f>[1]Heffings!F$245</f>
        <v>8471</v>
      </c>
      <c r="G15" s="59">
        <f>[1]Heffings!G$245</f>
        <v>10115</v>
      </c>
      <c r="H15" s="59">
        <f>[1]Heffings!H$245</f>
        <v>5252</v>
      </c>
      <c r="I15" s="59">
        <f>[1]Heffings!I$245</f>
        <v>6002</v>
      </c>
      <c r="J15" s="59">
        <f>[1]Heffings!J$245</f>
        <v>5242</v>
      </c>
      <c r="K15" s="59">
        <f>[1]Heffings!K$245</f>
        <v>6783</v>
      </c>
      <c r="L15" s="59">
        <f>[1]Heffings!L$245</f>
        <v>5247</v>
      </c>
      <c r="M15" s="59">
        <f>[1]Heffings!M$245</f>
        <v>5247</v>
      </c>
      <c r="N15" s="59">
        <f>[1]Heffings!N$245</f>
        <v>65203</v>
      </c>
      <c r="O15" s="139">
        <f t="shared" si="1"/>
        <v>151081</v>
      </c>
      <c r="P15" s="62"/>
      <c r="Q15" s="17">
        <f>-'[1]St of Financial PerformanceF3'!$IG$39</f>
        <v>151081</v>
      </c>
      <c r="S15" s="17"/>
      <c r="T15" s="277" t="s">
        <v>367</v>
      </c>
    </row>
    <row r="16" spans="1:20" ht="15" x14ac:dyDescent="0.25">
      <c r="A16" s="41" t="s">
        <v>42</v>
      </c>
      <c r="B16" s="60">
        <f t="shared" si="0"/>
        <v>207569</v>
      </c>
      <c r="C16" s="71">
        <f>[1]Heffings!C$247</f>
        <v>8567</v>
      </c>
      <c r="D16" s="59">
        <f>[1]Heffings!D$247</f>
        <v>21303</v>
      </c>
      <c r="E16" s="59">
        <f>[1]Heffings!E$247</f>
        <v>15215</v>
      </c>
      <c r="F16" s="59">
        <f>[1]Heffings!F$247</f>
        <v>14690</v>
      </c>
      <c r="G16" s="59">
        <f>[1]Heffings!G$247</f>
        <v>13087</v>
      </c>
      <c r="H16" s="59">
        <f>[1]Heffings!H$247</f>
        <v>12198</v>
      </c>
      <c r="I16" s="59">
        <f>[1]Heffings!I$247</f>
        <v>17678</v>
      </c>
      <c r="J16" s="59">
        <f>[1]Heffings!J$247</f>
        <v>21718</v>
      </c>
      <c r="K16" s="59">
        <f>[1]Heffings!K$247</f>
        <v>15357</v>
      </c>
      <c r="L16" s="59">
        <f>[1]Heffings!L$247</f>
        <v>13380</v>
      </c>
      <c r="M16" s="59">
        <f>[1]Heffings!M$247</f>
        <v>13380</v>
      </c>
      <c r="N16" s="59">
        <f>[1]Heffings!N$247</f>
        <v>40996</v>
      </c>
      <c r="O16" s="139">
        <f t="shared" si="1"/>
        <v>207569</v>
      </c>
      <c r="P16" s="62"/>
      <c r="Q16" s="17">
        <f>-'[1]St of Financial PerformanceF3'!$IH$39</f>
        <v>207569</v>
      </c>
      <c r="S16" s="17"/>
      <c r="T16" t="s">
        <v>368</v>
      </c>
    </row>
    <row r="17" spans="1:21" ht="15" x14ac:dyDescent="0.25">
      <c r="A17" s="41" t="s">
        <v>43</v>
      </c>
      <c r="B17" s="60">
        <f t="shared" si="0"/>
        <v>1805430</v>
      </c>
      <c r="C17" s="71">
        <f>[1]Heffings!C$249</f>
        <v>109809</v>
      </c>
      <c r="D17" s="59">
        <f>[1]Heffings!D$249</f>
        <v>140342</v>
      </c>
      <c r="E17" s="59">
        <f>[1]Heffings!E$249</f>
        <v>91721</v>
      </c>
      <c r="F17" s="59">
        <f>[1]Heffings!F$249</f>
        <v>109855</v>
      </c>
      <c r="G17" s="59">
        <f>[1]Heffings!G$249</f>
        <v>86656</v>
      </c>
      <c r="H17" s="59">
        <f>[1]Heffings!H$249</f>
        <v>86003</v>
      </c>
      <c r="I17" s="59">
        <f>[1]Heffings!I$249</f>
        <v>95155</v>
      </c>
      <c r="J17" s="59">
        <f>[1]Heffings!J$249</f>
        <v>86439</v>
      </c>
      <c r="K17" s="59">
        <f>[1]Heffings!K$249</f>
        <v>97596</v>
      </c>
      <c r="L17" s="59">
        <f>[1]Heffings!L$249</f>
        <v>86497</v>
      </c>
      <c r="M17" s="59">
        <f>[1]Heffings!M$249</f>
        <v>90233</v>
      </c>
      <c r="N17" s="59">
        <f>[1]Heffings!N$249</f>
        <v>725124</v>
      </c>
      <c r="O17" s="139">
        <f t="shared" si="1"/>
        <v>1805430</v>
      </c>
      <c r="P17" s="62"/>
      <c r="Q17" s="17">
        <f>-'[1]St of Financial PerformanceF3'!$IT$39</f>
        <v>1805430</v>
      </c>
      <c r="S17" s="17"/>
      <c r="T17" t="s">
        <v>193</v>
      </c>
    </row>
    <row r="18" spans="1:21" ht="15" x14ac:dyDescent="0.25">
      <c r="A18" s="41" t="s">
        <v>60</v>
      </c>
      <c r="B18" s="60">
        <f t="shared" si="0"/>
        <v>364917</v>
      </c>
      <c r="C18" s="71">
        <f>[1]Heffings!C$251</f>
        <v>26627</v>
      </c>
      <c r="D18" s="59">
        <f>[1]Heffings!D$251</f>
        <v>42272</v>
      </c>
      <c r="E18" s="59">
        <f>[1]Heffings!E$251</f>
        <v>34179</v>
      </c>
      <c r="F18" s="59">
        <f>[1]Heffings!F$251</f>
        <v>34669</v>
      </c>
      <c r="G18" s="59">
        <f>[1]Heffings!G$251</f>
        <v>24781</v>
      </c>
      <c r="H18" s="59">
        <f>[1]Heffings!H$251</f>
        <v>26086</v>
      </c>
      <c r="I18" s="59">
        <f>[1]Heffings!I$251</f>
        <v>32170</v>
      </c>
      <c r="J18" s="59">
        <f>[1]Heffings!J$251</f>
        <v>32332</v>
      </c>
      <c r="K18" s="59">
        <f>[1]Heffings!K$251</f>
        <v>28535</v>
      </c>
      <c r="L18" s="59">
        <f>[1]Heffings!L$251</f>
        <v>26249</v>
      </c>
      <c r="M18" s="59">
        <f>[1]Heffings!M$251</f>
        <v>31152</v>
      </c>
      <c r="N18" s="59">
        <f>[1]Heffings!N$251</f>
        <v>25865</v>
      </c>
      <c r="O18" s="139">
        <f t="shared" si="1"/>
        <v>364917</v>
      </c>
      <c r="P18" s="62"/>
      <c r="Q18" s="17">
        <f>-'[1]St of Financial PerformanceF3'!$II$39</f>
        <v>364917</v>
      </c>
      <c r="S18" s="17"/>
      <c r="T18" t="s">
        <v>368</v>
      </c>
    </row>
    <row r="19" spans="1:21" ht="15" x14ac:dyDescent="0.25">
      <c r="A19" s="41" t="s">
        <v>44</v>
      </c>
      <c r="B19" s="60">
        <f t="shared" si="0"/>
        <v>21697748.940000001</v>
      </c>
      <c r="C19" s="71">
        <f>[1]Heffings!C$253</f>
        <v>6289099</v>
      </c>
      <c r="D19" s="59">
        <f>[1]Heffings!D$253</f>
        <v>345699</v>
      </c>
      <c r="E19" s="59">
        <f>[1]Heffings!E$253</f>
        <v>302139</v>
      </c>
      <c r="F19" s="59">
        <f>[1]Heffings!F$253</f>
        <v>331965</v>
      </c>
      <c r="G19" s="59">
        <f>[1]Heffings!G$253</f>
        <v>348791</v>
      </c>
      <c r="H19" s="59">
        <f>[1]Heffings!H$253</f>
        <v>2502137</v>
      </c>
      <c r="I19" s="59">
        <f>[1]Heffings!I$253</f>
        <v>345778</v>
      </c>
      <c r="J19" s="59">
        <f>[1]Heffings!J$253</f>
        <v>286751</v>
      </c>
      <c r="K19" s="59">
        <f>[1]Heffings!K$253</f>
        <v>1325967</v>
      </c>
      <c r="L19" s="59">
        <f>[1]Heffings!L$253</f>
        <v>357797</v>
      </c>
      <c r="M19" s="59">
        <f>[1]Heffings!M$253</f>
        <v>398079</v>
      </c>
      <c r="N19" s="59">
        <f>[1]Heffings!N$253</f>
        <v>8863548</v>
      </c>
      <c r="O19" s="139">
        <f t="shared" si="1"/>
        <v>21697750</v>
      </c>
      <c r="P19" s="62"/>
      <c r="Q19" s="17">
        <f>-'[1]St of Financial PerformanceF3'!$HV$39</f>
        <v>21697748.940000001</v>
      </c>
      <c r="R19" s="17">
        <f>O19-Q19</f>
        <v>1.0599999986588955</v>
      </c>
      <c r="S19" s="17"/>
      <c r="T19" t="s">
        <v>369</v>
      </c>
      <c r="U19" t="s">
        <v>121</v>
      </c>
    </row>
    <row r="20" spans="1:21" ht="15" x14ac:dyDescent="0.25">
      <c r="A20" s="41" t="s">
        <v>45</v>
      </c>
      <c r="B20" s="60">
        <f t="shared" si="0"/>
        <v>46384</v>
      </c>
      <c r="C20" s="71">
        <f>[1]Heffings!C$255</f>
        <v>1369</v>
      </c>
      <c r="D20" s="59">
        <f>[1]Heffings!D$255</f>
        <v>0</v>
      </c>
      <c r="E20" s="59">
        <f>[1]Heffings!E$255</f>
        <v>4501</v>
      </c>
      <c r="F20" s="59">
        <f>[1]Heffings!F$255</f>
        <v>5427</v>
      </c>
      <c r="G20" s="59">
        <f>[1]Heffings!G$255</f>
        <v>6390</v>
      </c>
      <c r="H20" s="59">
        <f>[1]Heffings!H$255</f>
        <v>4097</v>
      </c>
      <c r="I20" s="59">
        <f>[1]Heffings!I$255</f>
        <v>5922</v>
      </c>
      <c r="J20" s="59">
        <f>[1]Heffings!J$255</f>
        <v>2835</v>
      </c>
      <c r="K20" s="59">
        <f>[1]Heffings!K$255</f>
        <v>6375</v>
      </c>
      <c r="L20" s="59">
        <f>[1]Heffings!L$255</f>
        <v>2165</v>
      </c>
      <c r="M20" s="59">
        <f>[1]Heffings!M$255</f>
        <v>2756</v>
      </c>
      <c r="N20" s="59">
        <f>[1]Heffings!N$255</f>
        <v>4547</v>
      </c>
      <c r="O20" s="139">
        <f t="shared" si="1"/>
        <v>46384</v>
      </c>
      <c r="P20" s="62"/>
      <c r="Q20" s="17">
        <f>-'[1]St of Financial PerformanceF3'!$IN$39</f>
        <v>46384</v>
      </c>
      <c r="S20" s="17"/>
      <c r="T20" t="s">
        <v>189</v>
      </c>
    </row>
    <row r="21" spans="1:21" ht="15" x14ac:dyDescent="0.25">
      <c r="A21" s="41" t="s">
        <v>327</v>
      </c>
      <c r="B21" s="60">
        <f t="shared" si="0"/>
        <v>8027398</v>
      </c>
      <c r="C21" s="71">
        <f>[1]Heffings!C$257</f>
        <v>263496</v>
      </c>
      <c r="D21" s="59">
        <f>[1]Heffings!D$257</f>
        <v>412407</v>
      </c>
      <c r="E21" s="59">
        <f>[1]Heffings!E$257</f>
        <v>489550</v>
      </c>
      <c r="F21" s="59">
        <f>[1]Heffings!F$257</f>
        <v>721902</v>
      </c>
      <c r="G21" s="59">
        <f>[1]Heffings!G$257</f>
        <v>788974</v>
      </c>
      <c r="H21" s="59">
        <f>[1]Heffings!H$257</f>
        <v>760575</v>
      </c>
      <c r="I21" s="59">
        <f>[1]Heffings!I$257</f>
        <v>363480</v>
      </c>
      <c r="J21" s="59">
        <f>[1]Heffings!J$257</f>
        <v>362621</v>
      </c>
      <c r="K21" s="59">
        <f>[1]Heffings!K$257</f>
        <v>354239</v>
      </c>
      <c r="L21" s="59">
        <f>[1]Heffings!L$257</f>
        <v>388381</v>
      </c>
      <c r="M21" s="59">
        <f>[1]Heffings!M$257</f>
        <v>442483</v>
      </c>
      <c r="N21" s="59">
        <f>[1]Heffings!N$257</f>
        <v>2679290</v>
      </c>
      <c r="O21" s="139">
        <f t="shared" si="1"/>
        <v>8027398</v>
      </c>
      <c r="P21" s="62"/>
      <c r="Q21" s="17">
        <f>-'[1]St of Financial PerformanceF3'!$IA$39</f>
        <v>8027398</v>
      </c>
      <c r="S21" s="17"/>
      <c r="T21" t="s">
        <v>362</v>
      </c>
    </row>
    <row r="22" spans="1:21" ht="15" x14ac:dyDescent="0.25">
      <c r="A22" s="41" t="s">
        <v>328</v>
      </c>
      <c r="B22" s="60">
        <f t="shared" si="0"/>
        <v>2088246</v>
      </c>
      <c r="C22" s="71">
        <f>[1]Heffings!C$259</f>
        <v>123694</v>
      </c>
      <c r="D22" s="59">
        <f>[1]Heffings!D$259</f>
        <v>176651</v>
      </c>
      <c r="E22" s="59">
        <f>[1]Heffings!E$259</f>
        <v>163493</v>
      </c>
      <c r="F22" s="59">
        <f>[1]Heffings!F$259</f>
        <v>170913</v>
      </c>
      <c r="G22" s="59">
        <f>[1]Heffings!G$259</f>
        <v>143159</v>
      </c>
      <c r="H22" s="59">
        <f>[1]Heffings!H$259</f>
        <v>155767</v>
      </c>
      <c r="I22" s="59">
        <f>[1]Heffings!I$259</f>
        <v>144078</v>
      </c>
      <c r="J22" s="59">
        <f>[1]Heffings!J$259</f>
        <v>160293</v>
      </c>
      <c r="K22" s="59">
        <f>[1]Heffings!K$259</f>
        <v>190338</v>
      </c>
      <c r="L22" s="59">
        <f>[1]Heffings!L$259</f>
        <v>152591</v>
      </c>
      <c r="M22" s="59">
        <f>[1]Heffings!M$259</f>
        <v>189763</v>
      </c>
      <c r="N22" s="59">
        <f>[1]Heffings!N$259</f>
        <v>317506</v>
      </c>
      <c r="O22" s="139">
        <f t="shared" si="1"/>
        <v>2088246</v>
      </c>
      <c r="P22" s="62"/>
      <c r="Q22" s="17">
        <f>-'[1]St of Financial PerformanceF3'!$ID$39</f>
        <v>2088246</v>
      </c>
      <c r="S22" s="17"/>
      <c r="T22" t="s">
        <v>370</v>
      </c>
    </row>
    <row r="23" spans="1:21" ht="15" x14ac:dyDescent="0.25">
      <c r="A23" s="41" t="s">
        <v>46</v>
      </c>
      <c r="B23" s="60">
        <f t="shared" si="0"/>
        <v>986089.98</v>
      </c>
      <c r="C23" s="71">
        <f>[1]Heffings!C$261</f>
        <v>30394</v>
      </c>
      <c r="D23" s="59">
        <f>[1]Heffings!D$261</f>
        <v>73548</v>
      </c>
      <c r="E23" s="59">
        <f>[1]Heffings!E$261</f>
        <v>69514</v>
      </c>
      <c r="F23" s="59">
        <f>[1]Heffings!F$261</f>
        <v>57693</v>
      </c>
      <c r="G23" s="59">
        <f>[1]Heffings!G$261</f>
        <v>63700</v>
      </c>
      <c r="H23" s="59">
        <f>[1]Heffings!H$261</f>
        <v>51613</v>
      </c>
      <c r="I23" s="59">
        <f>[1]Heffings!I$261</f>
        <v>73060</v>
      </c>
      <c r="J23" s="59">
        <f>[1]Heffings!J$261</f>
        <v>53055</v>
      </c>
      <c r="K23" s="59">
        <f>[1]Heffings!K$261</f>
        <v>86168</v>
      </c>
      <c r="L23" s="59">
        <f>[1]Heffings!L$261</f>
        <v>48304</v>
      </c>
      <c r="M23" s="59">
        <f>[1]Heffings!M$261</f>
        <v>58212</v>
      </c>
      <c r="N23" s="59">
        <f>[1]Heffings!N$261</f>
        <v>320829</v>
      </c>
      <c r="O23" s="139">
        <f t="shared" si="1"/>
        <v>986090</v>
      </c>
      <c r="P23" s="62"/>
      <c r="Q23" s="17">
        <f>-'[1]St of Financial PerformanceF3'!$IU$39</f>
        <v>986089.98</v>
      </c>
      <c r="S23" s="17"/>
      <c r="T23" t="s">
        <v>193</v>
      </c>
    </row>
    <row r="24" spans="1:21" ht="15" x14ac:dyDescent="0.25">
      <c r="A24" s="41" t="s">
        <v>47</v>
      </c>
      <c r="B24" s="60">
        <f t="shared" si="0"/>
        <v>91321</v>
      </c>
      <c r="C24" s="71">
        <f>[1]Heffings!C$263</f>
        <v>3199</v>
      </c>
      <c r="D24" s="59">
        <f>[1]Heffings!D$263</f>
        <v>242</v>
      </c>
      <c r="E24" s="59">
        <f>[1]Heffings!E$263</f>
        <v>250</v>
      </c>
      <c r="F24" s="59">
        <f>[1]Heffings!F$263</f>
        <v>250</v>
      </c>
      <c r="G24" s="59">
        <f>[1]Heffings!G$263</f>
        <v>20957</v>
      </c>
      <c r="H24" s="59">
        <f>[1]Heffings!H$263</f>
        <v>4030</v>
      </c>
      <c r="I24" s="59">
        <f>[1]Heffings!I$263</f>
        <v>9361</v>
      </c>
      <c r="J24" s="59">
        <f>[1]Heffings!J$263</f>
        <v>9887</v>
      </c>
      <c r="K24" s="59">
        <f>[1]Heffings!K$263</f>
        <v>9541</v>
      </c>
      <c r="L24" s="59">
        <f>[1]Heffings!L$263</f>
        <v>250</v>
      </c>
      <c r="M24" s="59">
        <f>[1]Heffings!M$263</f>
        <v>250</v>
      </c>
      <c r="N24" s="59">
        <f>[1]Heffings!N$263</f>
        <v>33104</v>
      </c>
      <c r="O24" s="139">
        <f t="shared" si="1"/>
        <v>91321</v>
      </c>
      <c r="P24" s="62"/>
      <c r="Q24" s="17">
        <f>-'[1]St of Financial PerformanceF3'!$IJ$39</f>
        <v>91321</v>
      </c>
      <c r="S24" s="17"/>
      <c r="T24" t="s">
        <v>368</v>
      </c>
    </row>
    <row r="25" spans="1:21" ht="15" x14ac:dyDescent="0.25">
      <c r="A25" s="41" t="s">
        <v>48</v>
      </c>
      <c r="B25" s="60">
        <f t="shared" si="0"/>
        <v>179376</v>
      </c>
      <c r="C25" s="71">
        <f>[1]Heffings!C$265</f>
        <v>16405</v>
      </c>
      <c r="D25" s="59">
        <f>[1]Heffings!D$265</f>
        <v>48614</v>
      </c>
      <c r="E25" s="59">
        <f>[1]Heffings!E$265</f>
        <v>8610</v>
      </c>
      <c r="F25" s="59">
        <f>[1]Heffings!F$265</f>
        <v>9210</v>
      </c>
      <c r="G25" s="59">
        <f>[1]Heffings!G$265</f>
        <v>10098</v>
      </c>
      <c r="H25" s="59">
        <f>[1]Heffings!H$265</f>
        <v>8641</v>
      </c>
      <c r="I25" s="59">
        <f>[1]Heffings!I$265</f>
        <v>9528</v>
      </c>
      <c r="J25" s="59">
        <f>[1]Heffings!J$265</f>
        <v>12324</v>
      </c>
      <c r="K25" s="59">
        <f>[1]Heffings!K$265</f>
        <v>8524</v>
      </c>
      <c r="L25" s="59">
        <f>[1]Heffings!L$265</f>
        <v>8544</v>
      </c>
      <c r="M25" s="59">
        <f>[1]Heffings!M$265</f>
        <v>8957</v>
      </c>
      <c r="N25" s="59">
        <f>[1]Heffings!N$265</f>
        <v>29921</v>
      </c>
      <c r="O25" s="139">
        <f t="shared" si="1"/>
        <v>179376</v>
      </c>
      <c r="P25" s="62"/>
      <c r="Q25" s="17">
        <f>-'[1]St of Financial PerformanceF3'!$IV$39</f>
        <v>179376</v>
      </c>
      <c r="S25" s="17"/>
      <c r="T25" t="s">
        <v>193</v>
      </c>
    </row>
    <row r="26" spans="1:21" ht="15" x14ac:dyDescent="0.25">
      <c r="A26" s="41" t="s">
        <v>49</v>
      </c>
      <c r="B26" s="60">
        <f t="shared" si="0"/>
        <v>55852</v>
      </c>
      <c r="C26" s="71">
        <f>[1]Heffings!C$267</f>
        <v>14496</v>
      </c>
      <c r="D26" s="59">
        <f>[1]Heffings!D$267</f>
        <v>8287</v>
      </c>
      <c r="E26" s="59">
        <f>[1]Heffings!E$267</f>
        <v>2628</v>
      </c>
      <c r="F26" s="59">
        <f>[1]Heffings!F$267</f>
        <v>3016</v>
      </c>
      <c r="G26" s="59">
        <f>[1]Heffings!G$267</f>
        <v>3100</v>
      </c>
      <c r="H26" s="59">
        <f>[1]Heffings!H$267</f>
        <v>3513</v>
      </c>
      <c r="I26" s="59">
        <f>[1]Heffings!I$267</f>
        <v>2308</v>
      </c>
      <c r="J26" s="59">
        <f>[1]Heffings!J$267</f>
        <v>2545</v>
      </c>
      <c r="K26" s="59">
        <f>[1]Heffings!K$267</f>
        <v>4387</v>
      </c>
      <c r="L26" s="59">
        <f>[1]Heffings!L$267</f>
        <v>2554</v>
      </c>
      <c r="M26" s="59">
        <f>[1]Heffings!M$267</f>
        <v>4992</v>
      </c>
      <c r="N26" s="59">
        <f>[1]Heffings!N$267</f>
        <v>4026</v>
      </c>
      <c r="O26" s="139">
        <f t="shared" si="1"/>
        <v>55852</v>
      </c>
      <c r="P26" s="62"/>
      <c r="Q26" s="17">
        <f>-'[1]St of Financial PerformanceF3'!$IB$39</f>
        <v>55852</v>
      </c>
      <c r="S26" s="17"/>
      <c r="T26" t="s">
        <v>362</v>
      </c>
    </row>
    <row r="27" spans="1:21" ht="15" x14ac:dyDescent="0.25">
      <c r="A27" s="41" t="s">
        <v>329</v>
      </c>
      <c r="B27" s="60">
        <f t="shared" si="0"/>
        <v>3082570</v>
      </c>
      <c r="C27" s="71">
        <f>[1]Heffings!C$269</f>
        <v>34452</v>
      </c>
      <c r="D27" s="59">
        <f>[1]Heffings!D$269</f>
        <v>37521</v>
      </c>
      <c r="E27" s="59">
        <f>[1]Heffings!E$269</f>
        <v>23220</v>
      </c>
      <c r="F27" s="59">
        <f>[1]Heffings!F$269</f>
        <v>55158</v>
      </c>
      <c r="G27" s="59">
        <f>[1]Heffings!G$269</f>
        <v>28576</v>
      </c>
      <c r="H27" s="59">
        <f>[1]Heffings!H$269</f>
        <v>16811</v>
      </c>
      <c r="I27" s="59">
        <f>[1]Heffings!I$269</f>
        <v>32508</v>
      </c>
      <c r="J27" s="59">
        <f>[1]Heffings!J$269</f>
        <v>35237</v>
      </c>
      <c r="K27" s="59">
        <f>[1]Heffings!K$269</f>
        <v>164095</v>
      </c>
      <c r="L27" s="59">
        <f>[1]Heffings!L$269</f>
        <v>25887</v>
      </c>
      <c r="M27" s="59">
        <f>[1]Heffings!M$269</f>
        <v>27354</v>
      </c>
      <c r="N27" s="59">
        <f>[1]Heffings!N$269</f>
        <v>2601751</v>
      </c>
      <c r="O27" s="139">
        <f t="shared" si="1"/>
        <v>3082570</v>
      </c>
      <c r="P27" s="62"/>
      <c r="Q27" s="17">
        <f>-'[1]St of Financial PerformanceF3'!$JD$39</f>
        <v>3082570</v>
      </c>
      <c r="S27" s="17"/>
      <c r="T27" t="s">
        <v>371</v>
      </c>
    </row>
    <row r="28" spans="1:21" ht="15" x14ac:dyDescent="0.25">
      <c r="A28" s="41" t="s">
        <v>50</v>
      </c>
      <c r="B28" s="60">
        <f t="shared" si="0"/>
        <v>2805582</v>
      </c>
      <c r="C28" s="71">
        <f>[1]Heffings!C$271</f>
        <v>185159</v>
      </c>
      <c r="D28" s="59">
        <f>[1]Heffings!D$271</f>
        <v>339597</v>
      </c>
      <c r="E28" s="59">
        <f>[1]Heffings!E$271</f>
        <v>219067</v>
      </c>
      <c r="F28" s="59">
        <f>[1]Heffings!F$271</f>
        <v>236763</v>
      </c>
      <c r="G28" s="59">
        <f>[1]Heffings!G$271</f>
        <v>229229</v>
      </c>
      <c r="H28" s="59">
        <f>[1]Heffings!H$271</f>
        <v>228092</v>
      </c>
      <c r="I28" s="59">
        <f>[1]Heffings!I$271</f>
        <v>316790</v>
      </c>
      <c r="J28" s="59">
        <f>[1]Heffings!J$271</f>
        <v>265796</v>
      </c>
      <c r="K28" s="59">
        <f>[1]Heffings!K$271</f>
        <v>241042</v>
      </c>
      <c r="L28" s="59">
        <f>[1]Heffings!L$271</f>
        <v>231710</v>
      </c>
      <c r="M28" s="59">
        <f>[1]Heffings!M$271</f>
        <v>244110</v>
      </c>
      <c r="N28" s="59">
        <f>[1]Heffings!N$271</f>
        <v>68227</v>
      </c>
      <c r="O28" s="139">
        <f t="shared" si="1"/>
        <v>2805582</v>
      </c>
      <c r="P28" s="62"/>
      <c r="Q28" s="17">
        <f>-'[1]St of Financial PerformanceF3'!$JC$39</f>
        <v>2805582</v>
      </c>
      <c r="S28" s="17"/>
      <c r="T28" t="s">
        <v>192</v>
      </c>
    </row>
    <row r="29" spans="1:21" ht="15" x14ac:dyDescent="0.25">
      <c r="A29" s="41" t="s">
        <v>51</v>
      </c>
      <c r="B29" s="60">
        <f t="shared" si="0"/>
        <v>57255</v>
      </c>
      <c r="C29" s="71">
        <f>[1]Heffings!C$273</f>
        <v>25504</v>
      </c>
      <c r="D29" s="59">
        <f>[1]Heffings!D$273</f>
        <v>4068</v>
      </c>
      <c r="E29" s="59">
        <f>[1]Heffings!E$273</f>
        <v>0</v>
      </c>
      <c r="F29" s="59">
        <f>[1]Heffings!F$273</f>
        <v>0</v>
      </c>
      <c r="G29" s="59">
        <f>[1]Heffings!G$273</f>
        <v>0</v>
      </c>
      <c r="H29" s="59">
        <f>[1]Heffings!H$273</f>
        <v>980</v>
      </c>
      <c r="I29" s="59">
        <f>[1]Heffings!I$273</f>
        <v>17379</v>
      </c>
      <c r="J29" s="59">
        <f>[1]Heffings!J$273</f>
        <v>0</v>
      </c>
      <c r="K29" s="59">
        <f>[1]Heffings!K$273</f>
        <v>0</v>
      </c>
      <c r="L29" s="59">
        <f>[1]Heffings!L$273</f>
        <v>0</v>
      </c>
      <c r="M29" s="59">
        <f>[1]Heffings!M$273</f>
        <v>0</v>
      </c>
      <c r="N29" s="59">
        <f>[1]Heffings!N$273</f>
        <v>9324</v>
      </c>
      <c r="O29" s="139">
        <f t="shared" si="1"/>
        <v>57255</v>
      </c>
      <c r="P29" s="62"/>
      <c r="Q29" s="17">
        <f>-'[1]St of Financial PerformanceF3'!$IQ$39</f>
        <v>57255</v>
      </c>
      <c r="S29" s="17"/>
      <c r="T29" t="s">
        <v>188</v>
      </c>
    </row>
    <row r="30" spans="1:21" ht="15" x14ac:dyDescent="0.25">
      <c r="A30" s="41" t="s">
        <v>52</v>
      </c>
      <c r="B30" s="60">
        <f t="shared" si="0"/>
        <v>23321</v>
      </c>
      <c r="C30" s="71">
        <f>[1]Heffings!C$275</f>
        <v>2798</v>
      </c>
      <c r="D30" s="59">
        <f>[1]Heffings!D$275</f>
        <v>0</v>
      </c>
      <c r="E30" s="59">
        <f>[1]Heffings!E$275</f>
        <v>2082</v>
      </c>
      <c r="F30" s="59">
        <f>[1]Heffings!F$275</f>
        <v>107</v>
      </c>
      <c r="G30" s="59">
        <f>[1]Heffings!G$275</f>
        <v>0</v>
      </c>
      <c r="H30" s="59">
        <f>[1]Heffings!H$275</f>
        <v>0</v>
      </c>
      <c r="I30" s="59">
        <f>[1]Heffings!I$275</f>
        <v>73</v>
      </c>
      <c r="J30" s="59">
        <f>[1]Heffings!J$275</f>
        <v>307</v>
      </c>
      <c r="K30" s="59">
        <f>[1]Heffings!K$275</f>
        <v>0</v>
      </c>
      <c r="L30" s="59">
        <f>[1]Heffings!L$275</f>
        <v>0</v>
      </c>
      <c r="M30" s="59">
        <f>[1]Heffings!M$275</f>
        <v>0</v>
      </c>
      <c r="N30" s="59">
        <f>[1]Heffings!N$275</f>
        <v>17954</v>
      </c>
      <c r="O30" s="139">
        <f t="shared" si="1"/>
        <v>23321</v>
      </c>
      <c r="P30" s="62"/>
      <c r="Q30" s="17">
        <f>-'[1]St of Financial PerformanceF3'!$IK$39</f>
        <v>23321</v>
      </c>
      <c r="S30" s="17"/>
      <c r="T30" t="s">
        <v>368</v>
      </c>
    </row>
    <row r="31" spans="1:21" ht="15" x14ac:dyDescent="0.25">
      <c r="A31" s="41" t="s">
        <v>53</v>
      </c>
      <c r="B31" s="60">
        <f t="shared" si="0"/>
        <v>533</v>
      </c>
      <c r="C31" s="71">
        <f>[1]Heffings!C$277</f>
        <v>533</v>
      </c>
      <c r="D31" s="59">
        <f>[1]Heffings!D$277</f>
        <v>0</v>
      </c>
      <c r="E31" s="59">
        <f>[1]Heffings!E$277</f>
        <v>0</v>
      </c>
      <c r="F31" s="59">
        <f>[1]Heffings!F$277</f>
        <v>0</v>
      </c>
      <c r="G31" s="59">
        <f>[1]Heffings!G$277</f>
        <v>0</v>
      </c>
      <c r="H31" s="59">
        <f>[1]Heffings!H$277</f>
        <v>0</v>
      </c>
      <c r="I31" s="59">
        <f>[1]Heffings!I$277</f>
        <v>0</v>
      </c>
      <c r="J31" s="59">
        <f>[1]Heffings!J$277</f>
        <v>0</v>
      </c>
      <c r="K31" s="59">
        <f>[1]Heffings!K$277</f>
        <v>0</v>
      </c>
      <c r="L31" s="59">
        <f>[1]Heffings!L$277</f>
        <v>0</v>
      </c>
      <c r="M31" s="59">
        <f>[1]Heffings!M$277</f>
        <v>0</v>
      </c>
      <c r="N31" s="59">
        <f>[1]Heffings!N$277</f>
        <v>0</v>
      </c>
      <c r="O31" s="139">
        <f t="shared" si="1"/>
        <v>533</v>
      </c>
      <c r="P31" s="62"/>
      <c r="Q31" s="17">
        <f>-'[1]St of Financial PerformanceF3'!$IC$39</f>
        <v>533</v>
      </c>
      <c r="S31" s="17"/>
      <c r="T31" t="s">
        <v>362</v>
      </c>
    </row>
    <row r="32" spans="1:21" ht="15" x14ac:dyDescent="0.25">
      <c r="A32" s="41" t="s">
        <v>54</v>
      </c>
      <c r="B32" s="60">
        <f t="shared" si="0"/>
        <v>180740</v>
      </c>
      <c r="C32" s="71">
        <f>[1]Heffings!C$279</f>
        <v>25139</v>
      </c>
      <c r="D32" s="59">
        <f>[1]Heffings!D$279</f>
        <v>6379</v>
      </c>
      <c r="E32" s="59">
        <f>[1]Heffings!E$279</f>
        <v>7318</v>
      </c>
      <c r="F32" s="59">
        <f>[1]Heffings!F$279</f>
        <v>6464</v>
      </c>
      <c r="G32" s="59">
        <f>[1]Heffings!G$279</f>
        <v>7048</v>
      </c>
      <c r="H32" s="59">
        <f>[1]Heffings!H$279</f>
        <v>23669</v>
      </c>
      <c r="I32" s="59">
        <f>[1]Heffings!I$279</f>
        <v>5650</v>
      </c>
      <c r="J32" s="59">
        <f>[1]Heffings!J$279</f>
        <v>9166</v>
      </c>
      <c r="K32" s="59">
        <f>[1]Heffings!K$279</f>
        <v>6440</v>
      </c>
      <c r="L32" s="59">
        <f>[1]Heffings!L$279</f>
        <v>7935</v>
      </c>
      <c r="M32" s="59">
        <f>[1]Heffings!M$279</f>
        <v>7580</v>
      </c>
      <c r="N32" s="59">
        <f>[1]Heffings!N$279</f>
        <v>67952</v>
      </c>
      <c r="O32" s="139">
        <f t="shared" si="1"/>
        <v>180740</v>
      </c>
      <c r="P32" s="62"/>
      <c r="Q32" s="17">
        <f>-'[1]St of Financial PerformanceF3'!$IX$39</f>
        <v>180740</v>
      </c>
      <c r="S32" s="17"/>
      <c r="T32" t="s">
        <v>372</v>
      </c>
    </row>
    <row r="33" spans="1:20" ht="15" x14ac:dyDescent="0.25">
      <c r="A33" s="41" t="s">
        <v>55</v>
      </c>
      <c r="B33" s="60">
        <f t="shared" si="0"/>
        <v>8654493.0199999996</v>
      </c>
      <c r="C33" s="71">
        <f>[1]Heffings!C$281</f>
        <v>678883</v>
      </c>
      <c r="D33" s="59">
        <f>[1]Heffings!D$281</f>
        <v>1147580</v>
      </c>
      <c r="E33" s="59">
        <f>[1]Heffings!E$281</f>
        <v>784640</v>
      </c>
      <c r="F33" s="59">
        <f>[1]Heffings!F$281</f>
        <v>578725</v>
      </c>
      <c r="G33" s="59">
        <f>[1]Heffings!G$281</f>
        <v>602842</v>
      </c>
      <c r="H33" s="59">
        <f>[1]Heffings!H$281</f>
        <v>594129</v>
      </c>
      <c r="I33" s="59">
        <f>[1]Heffings!I$281</f>
        <v>602782</v>
      </c>
      <c r="J33" s="59">
        <f>[1]Heffings!J$281</f>
        <v>616315</v>
      </c>
      <c r="K33" s="59">
        <f>[1]Heffings!K$281</f>
        <v>579639</v>
      </c>
      <c r="L33" s="59">
        <f>[1]Heffings!L$281</f>
        <v>569256</v>
      </c>
      <c r="M33" s="59">
        <f>[1]Heffings!M$281</f>
        <v>581831</v>
      </c>
      <c r="N33" s="59">
        <f>[1]Heffings!N$281</f>
        <v>1317871</v>
      </c>
      <c r="O33" s="139">
        <f t="shared" si="1"/>
        <v>8654493</v>
      </c>
      <c r="P33" s="62"/>
      <c r="Q33" s="17">
        <f>-'[1]St of Financial PerformanceF3'!$IY$39</f>
        <v>8654493.0199999996</v>
      </c>
      <c r="S33" s="17"/>
      <c r="T33" t="s">
        <v>372</v>
      </c>
    </row>
    <row r="34" spans="1:20" ht="15" x14ac:dyDescent="0.25">
      <c r="A34" s="41" t="s">
        <v>56</v>
      </c>
      <c r="B34" s="60">
        <f t="shared" si="0"/>
        <v>475351</v>
      </c>
      <c r="C34" s="71">
        <f>[1]Heffings!C$283</f>
        <v>63632</v>
      </c>
      <c r="D34" s="59">
        <f>[1]Heffings!D$283</f>
        <v>44631</v>
      </c>
      <c r="E34" s="59">
        <f>[1]Heffings!E$283</f>
        <v>27946</v>
      </c>
      <c r="F34" s="59">
        <f>[1]Heffings!F$283</f>
        <v>47593</v>
      </c>
      <c r="G34" s="59">
        <f>[1]Heffings!G$283</f>
        <v>44047</v>
      </c>
      <c r="H34" s="59">
        <f>[1]Heffings!H$283</f>
        <v>85921</v>
      </c>
      <c r="I34" s="59">
        <f>[1]Heffings!I$283</f>
        <v>22719</v>
      </c>
      <c r="J34" s="59">
        <f>[1]Heffings!J$283</f>
        <v>42364</v>
      </c>
      <c r="K34" s="59">
        <f>[1]Heffings!K$283</f>
        <v>31529</v>
      </c>
      <c r="L34" s="59">
        <f>[1]Heffings!L$283</f>
        <v>27233</v>
      </c>
      <c r="M34" s="59">
        <f>[1]Heffings!M$283</f>
        <v>22098</v>
      </c>
      <c r="N34" s="59">
        <f>[1]Heffings!N$283</f>
        <v>15638</v>
      </c>
      <c r="O34" s="139">
        <f t="shared" si="1"/>
        <v>475351</v>
      </c>
      <c r="P34" s="62"/>
      <c r="Q34" s="17">
        <f>-'[1]St of Financial PerformanceF3'!$IZ$39</f>
        <v>475351</v>
      </c>
      <c r="S34" s="17"/>
      <c r="T34" t="s">
        <v>372</v>
      </c>
    </row>
    <row r="35" spans="1:20" ht="15" x14ac:dyDescent="0.25">
      <c r="A35" s="41" t="s">
        <v>57</v>
      </c>
      <c r="B35" s="60">
        <f t="shared" si="0"/>
        <v>367356</v>
      </c>
      <c r="C35" s="71">
        <f>[1]Heffings!C$285</f>
        <v>62224</v>
      </c>
      <c r="D35" s="59">
        <f>[1]Heffings!D$285</f>
        <v>93227</v>
      </c>
      <c r="E35" s="59">
        <f>[1]Heffings!E$285</f>
        <v>65662</v>
      </c>
      <c r="F35" s="59">
        <f>[1]Heffings!F$285</f>
        <v>73256</v>
      </c>
      <c r="G35" s="59">
        <f>[1]Heffings!G$285</f>
        <v>78859</v>
      </c>
      <c r="H35" s="59">
        <f>[1]Heffings!H$285</f>
        <v>79975</v>
      </c>
      <c r="I35" s="59">
        <f>[1]Heffings!I$285</f>
        <v>82185</v>
      </c>
      <c r="J35" s="59">
        <f>[1]Heffings!J$285</f>
        <v>74831</v>
      </c>
      <c r="K35" s="59">
        <f>[1]Heffings!K$285</f>
        <v>90160</v>
      </c>
      <c r="L35" s="59">
        <f>[1]Heffings!L$285</f>
        <v>93584</v>
      </c>
      <c r="M35" s="59">
        <f>[1]Heffings!M$285</f>
        <v>66362</v>
      </c>
      <c r="N35" s="59">
        <f>[1]Heffings!N$285</f>
        <v>-61285</v>
      </c>
      <c r="O35" s="139">
        <f t="shared" si="1"/>
        <v>799040</v>
      </c>
      <c r="P35" s="62"/>
      <c r="Q35" s="17">
        <f>-'[1]St of Financial PerformanceF3'!$JB$39</f>
        <v>367356</v>
      </c>
      <c r="S35" s="17"/>
      <c r="T35" t="s">
        <v>373</v>
      </c>
    </row>
    <row r="36" spans="1:20" ht="15" x14ac:dyDescent="0.25">
      <c r="A36" s="41" t="s">
        <v>58</v>
      </c>
      <c r="B36" s="60">
        <f t="shared" si="0"/>
        <v>799040</v>
      </c>
      <c r="C36" s="71">
        <f>[1]Heffings!C$287</f>
        <v>16882</v>
      </c>
      <c r="D36" s="59">
        <f>[1]Heffings!D$287</f>
        <v>35803</v>
      </c>
      <c r="E36" s="59">
        <f>[1]Heffings!E$287</f>
        <v>16682</v>
      </c>
      <c r="F36" s="59">
        <f>[1]Heffings!F$287</f>
        <v>41027</v>
      </c>
      <c r="G36" s="59">
        <f>[1]Heffings!G$287</f>
        <v>22017</v>
      </c>
      <c r="H36" s="59">
        <f>[1]Heffings!H$287</f>
        <v>26171</v>
      </c>
      <c r="I36" s="59">
        <f>[1]Heffings!I$287</f>
        <v>34975</v>
      </c>
      <c r="J36" s="59">
        <f>[1]Heffings!J$287</f>
        <v>17248</v>
      </c>
      <c r="K36" s="59">
        <f>[1]Heffings!K$287</f>
        <v>17260</v>
      </c>
      <c r="L36" s="59">
        <f>[1]Heffings!L$287</f>
        <v>42975</v>
      </c>
      <c r="M36" s="59">
        <f>[1]Heffings!M$287</f>
        <v>33831</v>
      </c>
      <c r="N36" s="59">
        <f>[1]Heffings!N$287</f>
        <v>62485</v>
      </c>
      <c r="O36" s="139">
        <f t="shared" si="1"/>
        <v>367356</v>
      </c>
      <c r="P36" s="62"/>
      <c r="Q36" s="17">
        <f>-'[1]St of Financial PerformanceF3'!$JA$39</f>
        <v>799040</v>
      </c>
      <c r="S36" s="17"/>
      <c r="T36" t="s">
        <v>373</v>
      </c>
    </row>
    <row r="37" spans="1:20" ht="15" x14ac:dyDescent="0.25">
      <c r="A37" s="41"/>
      <c r="B37" s="89">
        <f>O37</f>
        <v>0</v>
      </c>
      <c r="C37" s="59">
        <f>+O37/12</f>
        <v>0</v>
      </c>
      <c r="D37" s="59">
        <f t="shared" ref="D37:N37" si="2">+C37</f>
        <v>0</v>
      </c>
      <c r="E37" s="59">
        <f t="shared" si="2"/>
        <v>0</v>
      </c>
      <c r="F37" s="59">
        <f t="shared" si="2"/>
        <v>0</v>
      </c>
      <c r="G37" s="59">
        <f t="shared" si="2"/>
        <v>0</v>
      </c>
      <c r="H37" s="59">
        <f t="shared" si="2"/>
        <v>0</v>
      </c>
      <c r="I37" s="59">
        <f t="shared" si="2"/>
        <v>0</v>
      </c>
      <c r="J37" s="59">
        <f t="shared" si="2"/>
        <v>0</v>
      </c>
      <c r="K37" s="59">
        <f t="shared" si="2"/>
        <v>0</v>
      </c>
      <c r="L37" s="59">
        <f t="shared" si="2"/>
        <v>0</v>
      </c>
      <c r="M37" s="59">
        <f t="shared" si="2"/>
        <v>0</v>
      </c>
      <c r="N37" s="59">
        <f t="shared" si="2"/>
        <v>0</v>
      </c>
      <c r="O37" s="139">
        <f>SUM(Q37:S37)</f>
        <v>0</v>
      </c>
      <c r="P37" s="62"/>
    </row>
    <row r="38" spans="1:20" s="40" customFormat="1" x14ac:dyDescent="0.2">
      <c r="A38" s="55" t="s">
        <v>283</v>
      </c>
      <c r="B38" s="61">
        <f t="shared" ref="B38:O38" si="3">SUM(B5:B37)</f>
        <v>53779000.939999998</v>
      </c>
      <c r="C38" s="61">
        <f t="shared" si="3"/>
        <v>8130857</v>
      </c>
      <c r="D38" s="61">
        <f t="shared" si="3"/>
        <v>3127848</v>
      </c>
      <c r="E38" s="61">
        <f t="shared" si="3"/>
        <v>2445188</v>
      </c>
      <c r="F38" s="61">
        <f t="shared" si="3"/>
        <v>2629587</v>
      </c>
      <c r="G38" s="61">
        <f t="shared" si="3"/>
        <v>2654242</v>
      </c>
      <c r="H38" s="61">
        <f t="shared" si="3"/>
        <v>4779084</v>
      </c>
      <c r="I38" s="61">
        <f t="shared" si="3"/>
        <v>2334916</v>
      </c>
      <c r="J38" s="61">
        <f t="shared" si="3"/>
        <v>2203221</v>
      </c>
      <c r="K38" s="61">
        <f t="shared" si="3"/>
        <v>3386257</v>
      </c>
      <c r="L38" s="61">
        <f t="shared" si="3"/>
        <v>2206689</v>
      </c>
      <c r="M38" s="61">
        <f t="shared" si="3"/>
        <v>2357807</v>
      </c>
      <c r="N38" s="61">
        <f t="shared" si="3"/>
        <v>17523306</v>
      </c>
      <c r="O38" s="61">
        <f t="shared" si="3"/>
        <v>53779002</v>
      </c>
      <c r="P38" s="62"/>
      <c r="Q38" s="142">
        <f>SUM(Q5:Q37)</f>
        <v>53779000.939999998</v>
      </c>
      <c r="R38" s="142">
        <f>SUM(R5:R37)</f>
        <v>1.0599999986588955</v>
      </c>
      <c r="S38" s="142">
        <f>SUM(S5:S37)</f>
        <v>0</v>
      </c>
    </row>
    <row r="39" spans="1:20" x14ac:dyDescent="0.2">
      <c r="Q39" s="142"/>
    </row>
    <row r="40" spans="1:20" x14ac:dyDescent="0.2">
      <c r="O40" s="141"/>
    </row>
  </sheetData>
  <phoneticPr fontId="0" type="noConversion"/>
  <pageMargins left="0.75" right="0.75" top="1" bottom="1" header="0.5" footer="0.5"/>
  <pageSetup paperSize="9" scale="47" orientation="landscape" horizontalDpi="4294967293"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48"/>
  <sheetViews>
    <sheetView workbookViewId="0">
      <pane xSplit="2" ySplit="3" topLeftCell="F22" activePane="bottomRight" state="frozen"/>
      <selection activeCell="O74" sqref="O74"/>
      <selection pane="topRight" activeCell="O74" sqref="O74"/>
      <selection pane="bottomLeft" activeCell="O74" sqref="O74"/>
      <selection pane="bottomRight" activeCell="K35" sqref="K35"/>
    </sheetView>
  </sheetViews>
  <sheetFormatPr defaultRowHeight="12.75" x14ac:dyDescent="0.2"/>
  <cols>
    <col min="1" max="1" width="38" customWidth="1"/>
    <col min="2" max="2" width="27.5703125" style="62" customWidth="1"/>
    <col min="3" max="10" width="10.85546875" style="62" bestFit="1" customWidth="1"/>
    <col min="11" max="12" width="11" style="62" bestFit="1" customWidth="1"/>
    <col min="13" max="13" width="11.140625" style="62" bestFit="1" customWidth="1"/>
    <col min="14" max="14" width="11" style="62" bestFit="1" customWidth="1"/>
    <col min="15" max="15" width="12.85546875" style="62" bestFit="1" customWidth="1"/>
    <col min="16" max="16" width="9.140625" bestFit="1" customWidth="1"/>
    <col min="17" max="17" width="14.5703125" style="17" customWidth="1"/>
    <col min="18" max="18" width="13.85546875" bestFit="1" customWidth="1"/>
  </cols>
  <sheetData>
    <row r="1" spans="1:18" ht="21" thickBot="1" x14ac:dyDescent="0.35">
      <c r="A1" s="33" t="s">
        <v>285</v>
      </c>
      <c r="B1" s="56"/>
      <c r="C1" s="63"/>
      <c r="D1" s="63"/>
      <c r="E1" s="63"/>
      <c r="F1" s="63"/>
      <c r="G1" s="63"/>
      <c r="H1" s="63"/>
      <c r="I1" s="64"/>
    </row>
    <row r="2" spans="1:18" ht="18" x14ac:dyDescent="0.25">
      <c r="A2" s="35" t="s">
        <v>271</v>
      </c>
      <c r="B2" s="57"/>
      <c r="C2" s="65" t="s">
        <v>264</v>
      </c>
      <c r="D2" s="66"/>
      <c r="E2" s="66"/>
      <c r="F2" s="66"/>
      <c r="G2" s="66"/>
      <c r="H2" s="66"/>
      <c r="I2" s="66"/>
      <c r="J2" s="66"/>
      <c r="K2" s="66"/>
      <c r="L2" s="66"/>
      <c r="M2" s="66"/>
      <c r="N2" s="66"/>
      <c r="O2" s="67"/>
    </row>
    <row r="3" spans="1:18" ht="21" thickBot="1" x14ac:dyDescent="0.35">
      <c r="A3" s="36" t="s">
        <v>253</v>
      </c>
      <c r="B3" s="58" t="s">
        <v>252</v>
      </c>
      <c r="C3" s="68" t="s">
        <v>220</v>
      </c>
      <c r="D3" s="68" t="s">
        <v>254</v>
      </c>
      <c r="E3" s="68" t="s">
        <v>255</v>
      </c>
      <c r="F3" s="68" t="s">
        <v>256</v>
      </c>
      <c r="G3" s="68" t="s">
        <v>257</v>
      </c>
      <c r="H3" s="68" t="s">
        <v>258</v>
      </c>
      <c r="I3" s="68" t="s">
        <v>259</v>
      </c>
      <c r="J3" s="68" t="s">
        <v>260</v>
      </c>
      <c r="K3" s="68" t="s">
        <v>261</v>
      </c>
      <c r="L3" s="68" t="s">
        <v>262</v>
      </c>
      <c r="M3" s="68" t="s">
        <v>221</v>
      </c>
      <c r="N3" s="68" t="s">
        <v>227</v>
      </c>
      <c r="O3" s="68" t="s">
        <v>207</v>
      </c>
    </row>
    <row r="4" spans="1:18" ht="15" x14ac:dyDescent="0.25">
      <c r="A4" s="37"/>
      <c r="B4" s="59"/>
      <c r="C4" s="69"/>
      <c r="D4" s="69"/>
      <c r="E4" s="69"/>
      <c r="F4" s="69"/>
      <c r="G4" s="69"/>
      <c r="H4" s="69"/>
      <c r="I4" s="69"/>
      <c r="J4" s="69"/>
      <c r="K4" s="69"/>
      <c r="L4" s="69"/>
      <c r="M4" s="69"/>
      <c r="N4" s="69"/>
      <c r="O4" s="70"/>
      <c r="Q4" s="17" t="s">
        <v>75</v>
      </c>
    </row>
    <row r="5" spans="1:18" ht="15" x14ac:dyDescent="0.25">
      <c r="A5" s="41" t="str">
        <f>'INPUT FORM - Budget-Expenditure'!A5</f>
        <v>Begraafplaas</v>
      </c>
      <c r="B5" s="60">
        <f>+Q5</f>
        <v>5920</v>
      </c>
      <c r="C5" s="71">
        <f>[1]Heffings!C$155</f>
        <v>308</v>
      </c>
      <c r="D5" s="59">
        <f>[1]Heffings!D$155</f>
        <v>317</v>
      </c>
      <c r="E5" s="59">
        <f>[1]Heffings!E$155</f>
        <v>255</v>
      </c>
      <c r="F5" s="59">
        <f>[1]Heffings!F$155</f>
        <v>705</v>
      </c>
      <c r="G5" s="59">
        <f>[1]Heffings!G$155</f>
        <v>396</v>
      </c>
      <c r="H5" s="59">
        <f>[1]Heffings!H$155</f>
        <v>440</v>
      </c>
      <c r="I5" s="59">
        <f>[1]Heffings!I$155</f>
        <v>471</v>
      </c>
      <c r="J5" s="59">
        <f>[1]Heffings!J$155</f>
        <v>454</v>
      </c>
      <c r="K5" s="59">
        <f>[1]Heffings!K$155</f>
        <v>405</v>
      </c>
      <c r="L5" s="59">
        <f>[1]Heffings!L$155</f>
        <v>330</v>
      </c>
      <c r="M5" s="59">
        <f>[1]Heffings!M$155</f>
        <v>1414</v>
      </c>
      <c r="N5" s="59">
        <f>[1]Heffings!N$155</f>
        <v>425</v>
      </c>
      <c r="O5" s="140">
        <f>SUM(C5:N5)</f>
        <v>5920</v>
      </c>
      <c r="P5" s="62"/>
      <c r="Q5" s="17">
        <f>'[1]St of Financial PerformanceF3'!$IE$25</f>
        <v>5920</v>
      </c>
      <c r="R5" s="241"/>
    </row>
    <row r="6" spans="1:18" ht="15" x14ac:dyDescent="0.25">
      <c r="A6" s="41" t="str">
        <f>'INPUT FORM - Budget-Expenditure'!A6</f>
        <v>Behuising amptelik</v>
      </c>
      <c r="B6" s="60">
        <f t="shared" ref="B6:B36" si="0">+Q6</f>
        <v>2904</v>
      </c>
      <c r="C6" s="71">
        <f>[1]Heffings!C$157</f>
        <v>242</v>
      </c>
      <c r="D6" s="59">
        <f>[1]Heffings!D$157</f>
        <v>242</v>
      </c>
      <c r="E6" s="59">
        <f>[1]Heffings!E$157</f>
        <v>242</v>
      </c>
      <c r="F6" s="59">
        <f>[1]Heffings!F$157</f>
        <v>242</v>
      </c>
      <c r="G6" s="59">
        <f>[1]Heffings!G$157</f>
        <v>242</v>
      </c>
      <c r="H6" s="59">
        <f>[1]Heffings!H$157</f>
        <v>242</v>
      </c>
      <c r="I6" s="59">
        <f>[1]Heffings!I$157</f>
        <v>242</v>
      </c>
      <c r="J6" s="59">
        <f>[1]Heffings!J$157</f>
        <v>242</v>
      </c>
      <c r="K6" s="59">
        <f>[1]Heffings!K$157</f>
        <v>242</v>
      </c>
      <c r="L6" s="59">
        <f>[1]Heffings!L$157</f>
        <v>242</v>
      </c>
      <c r="M6" s="59">
        <f>[1]Heffings!M$157</f>
        <v>242</v>
      </c>
      <c r="N6" s="59">
        <f>[1]Heffings!N$157</f>
        <v>242</v>
      </c>
      <c r="O6" s="140">
        <f t="shared" ref="O6:O36" si="1">SUM(C6:N6)</f>
        <v>2904</v>
      </c>
      <c r="P6" s="62"/>
      <c r="Q6" s="17">
        <f>'[1]St of Financial PerformanceF3'!$HW$25</f>
        <v>2904</v>
      </c>
      <c r="R6" s="241"/>
    </row>
    <row r="7" spans="1:18" ht="15" x14ac:dyDescent="0.25">
      <c r="A7" s="41" t="str">
        <f>'INPUT FORM - Budget-Expenditure'!A7</f>
        <v>Biblioteek</v>
      </c>
      <c r="B7" s="60">
        <f t="shared" si="0"/>
        <v>730</v>
      </c>
      <c r="C7" s="71">
        <f>[1]Heffings!C$159</f>
        <v>53</v>
      </c>
      <c r="D7" s="59">
        <f>[1]Heffings!D$159</f>
        <v>64</v>
      </c>
      <c r="E7" s="59">
        <f>[1]Heffings!E$159</f>
        <v>33</v>
      </c>
      <c r="F7" s="59">
        <f>[1]Heffings!F$159</f>
        <v>84</v>
      </c>
      <c r="G7" s="59">
        <f>[1]Heffings!G$159</f>
        <v>83</v>
      </c>
      <c r="H7" s="59">
        <f>[1]Heffings!H$159</f>
        <v>12</v>
      </c>
      <c r="I7" s="59">
        <f>[1]Heffings!I$159</f>
        <v>37</v>
      </c>
      <c r="J7" s="59">
        <f>[1]Heffings!J$159</f>
        <v>59</v>
      </c>
      <c r="K7" s="59">
        <f>[1]Heffings!K$159</f>
        <v>50</v>
      </c>
      <c r="L7" s="59">
        <f>[1]Heffings!L$159</f>
        <v>55</v>
      </c>
      <c r="M7" s="59">
        <f>[1]Heffings!M$159</f>
        <v>85</v>
      </c>
      <c r="N7" s="59">
        <f>[1]Heffings!N$159</f>
        <v>115</v>
      </c>
      <c r="O7" s="140">
        <f t="shared" si="1"/>
        <v>730</v>
      </c>
      <c r="P7" s="62"/>
      <c r="Q7" s="17">
        <f>'[1]St of Financial PerformanceF3'!$IF$25</f>
        <v>730</v>
      </c>
      <c r="R7" s="241"/>
    </row>
    <row r="8" spans="1:18" ht="15" x14ac:dyDescent="0.25">
      <c r="A8" s="41" t="str">
        <f>'INPUT FORM - Budget-Expenditure'!A8</f>
        <v>Brandweerdiens</v>
      </c>
      <c r="B8" s="60">
        <f t="shared" si="0"/>
        <v>0</v>
      </c>
      <c r="C8" s="71"/>
      <c r="D8" s="59"/>
      <c r="E8" s="59"/>
      <c r="F8" s="59"/>
      <c r="G8" s="59"/>
      <c r="H8" s="59"/>
      <c r="I8" s="59"/>
      <c r="J8" s="59"/>
      <c r="K8" s="59"/>
      <c r="L8" s="59"/>
      <c r="M8" s="59"/>
      <c r="N8" s="59"/>
      <c r="O8" s="140">
        <f t="shared" si="1"/>
        <v>0</v>
      </c>
      <c r="P8" s="62"/>
      <c r="Q8" s="17">
        <f>'[1]St of Financial PerformanceF3'!$IL$25</f>
        <v>0</v>
      </c>
      <c r="R8" s="241"/>
    </row>
    <row r="9" spans="1:18" ht="15" x14ac:dyDescent="0.25">
      <c r="A9" s="41" t="str">
        <f>'INPUT FORM - Budget-Expenditure'!A9</f>
        <v>Burgerlike Beskerming/Noodramp</v>
      </c>
      <c r="B9" s="60">
        <f t="shared" si="0"/>
        <v>0</v>
      </c>
      <c r="C9" s="71"/>
      <c r="D9" s="59"/>
      <c r="E9" s="59"/>
      <c r="F9" s="59"/>
      <c r="G9" s="59"/>
      <c r="H9" s="59"/>
      <c r="I9" s="59"/>
      <c r="J9" s="59"/>
      <c r="K9" s="59"/>
      <c r="L9" s="59"/>
      <c r="M9" s="59"/>
      <c r="N9" s="59"/>
      <c r="O9" s="140">
        <f t="shared" si="1"/>
        <v>0</v>
      </c>
      <c r="P9" s="62"/>
      <c r="Q9" s="17">
        <f>'[1]St of Financial PerformanceF3'!$IM$25</f>
        <v>0</v>
      </c>
      <c r="R9" s="241"/>
    </row>
    <row r="10" spans="1:18" ht="15" x14ac:dyDescent="0.25">
      <c r="A10" s="41" t="str">
        <f>'INPUT FORM - Budget-Expenditure'!A10</f>
        <v>Eiendomsbelasting</v>
      </c>
      <c r="B10" s="60">
        <f t="shared" si="0"/>
        <v>9629011.7300000004</v>
      </c>
      <c r="C10" s="71">
        <f>[1]Heffings!C$165</f>
        <v>4141323</v>
      </c>
      <c r="D10" s="59">
        <f>[1]Heffings!D$165</f>
        <v>0</v>
      </c>
      <c r="E10" s="59">
        <f>[1]Heffings!E$165</f>
        <v>0</v>
      </c>
      <c r="F10" s="59">
        <f>[1]Heffings!F$165</f>
        <v>0</v>
      </c>
      <c r="G10" s="59">
        <f>[1]Heffings!G$165</f>
        <v>0</v>
      </c>
      <c r="H10" s="59">
        <f>[1]Heffings!H$165</f>
        <v>0</v>
      </c>
      <c r="I10" s="59">
        <f>[1]Heffings!I$165</f>
        <v>0</v>
      </c>
      <c r="J10" s="59">
        <f>[1]Heffings!J$165</f>
        <v>0</v>
      </c>
      <c r="K10" s="59">
        <f>[1]Heffings!K$165</f>
        <v>5487688.7300000004</v>
      </c>
      <c r="L10" s="59">
        <f>[1]Heffings!L$165</f>
        <v>0</v>
      </c>
      <c r="M10" s="59">
        <f>[1]Heffings!M$165</f>
        <v>0</v>
      </c>
      <c r="N10" s="59">
        <f>[1]Heffings!N$165</f>
        <v>0</v>
      </c>
      <c r="O10" s="140">
        <f t="shared" si="1"/>
        <v>9629011.7300000004</v>
      </c>
      <c r="P10" s="62"/>
      <c r="Q10" s="17">
        <f>'[1]St of Financial PerformanceF3'!$HX$25</f>
        <v>9629011.7300000004</v>
      </c>
      <c r="R10" s="241"/>
    </row>
    <row r="11" spans="1:18" ht="15" x14ac:dyDescent="0.25">
      <c r="A11" s="41" t="str">
        <f>'INPUT FORM - Budget-Expenditure'!A11</f>
        <v>Gesondheidsdienste</v>
      </c>
      <c r="B11" s="60">
        <f t="shared" si="0"/>
        <v>0</v>
      </c>
      <c r="C11" s="71"/>
      <c r="D11" s="59"/>
      <c r="E11" s="59"/>
      <c r="F11" s="59"/>
      <c r="G11" s="59"/>
      <c r="H11" s="59"/>
      <c r="I11" s="59"/>
      <c r="J11" s="59"/>
      <c r="K11" s="59"/>
      <c r="L11" s="59"/>
      <c r="M11" s="59"/>
      <c r="N11" s="59"/>
      <c r="O11" s="140">
        <f t="shared" si="1"/>
        <v>0</v>
      </c>
      <c r="P11" s="62"/>
      <c r="R11" s="241"/>
    </row>
    <row r="12" spans="1:18" ht="15" x14ac:dyDescent="0.25">
      <c r="A12" s="41" t="str">
        <f>'INPUT FORM - Budget-Expenditure'!A12</f>
        <v>Hoofpaaie</v>
      </c>
      <c r="B12" s="60">
        <f t="shared" si="0"/>
        <v>0</v>
      </c>
      <c r="C12" s="71"/>
      <c r="D12" s="59"/>
      <c r="E12" s="59"/>
      <c r="F12" s="59"/>
      <c r="G12" s="59"/>
      <c r="H12" s="59"/>
      <c r="I12" s="59"/>
      <c r="J12" s="59"/>
      <c r="K12" s="59"/>
      <c r="L12" s="59"/>
      <c r="M12" s="59"/>
      <c r="N12" s="59"/>
      <c r="O12" s="140">
        <f t="shared" si="1"/>
        <v>0</v>
      </c>
      <c r="P12" s="62"/>
      <c r="R12" s="241"/>
    </row>
    <row r="13" spans="1:18" ht="15" x14ac:dyDescent="0.25">
      <c r="A13" s="41" t="str">
        <f>'INPUT FORM - Budget-Expenditure'!A13</f>
        <v>Meent</v>
      </c>
      <c r="B13" s="60">
        <f t="shared" si="0"/>
        <v>422392</v>
      </c>
      <c r="C13" s="71">
        <f>[1]Heffings!C$171</f>
        <v>154717</v>
      </c>
      <c r="D13" s="59">
        <f>[1]Heffings!D$171</f>
        <v>285</v>
      </c>
      <c r="E13" s="59">
        <f>[1]Heffings!E$171</f>
        <v>466</v>
      </c>
      <c r="F13" s="59">
        <f>[1]Heffings!F$171</f>
        <v>2147</v>
      </c>
      <c r="G13" s="59">
        <f>[1]Heffings!G$171</f>
        <v>439</v>
      </c>
      <c r="H13" s="59">
        <f>[1]Heffings!H$171</f>
        <v>64086</v>
      </c>
      <c r="I13" s="59">
        <f>[1]Heffings!I$171</f>
        <v>129138</v>
      </c>
      <c r="J13" s="59">
        <f>[1]Heffings!J$171</f>
        <v>397</v>
      </c>
      <c r="K13" s="59">
        <f>[1]Heffings!K$171</f>
        <v>392</v>
      </c>
      <c r="L13" s="59">
        <f>[1]Heffings!L$171</f>
        <v>401</v>
      </c>
      <c r="M13" s="59">
        <f>[1]Heffings!M$171</f>
        <v>696</v>
      </c>
      <c r="N13" s="59">
        <f>[1]Heffings!N$171</f>
        <v>69228</v>
      </c>
      <c r="O13" s="140">
        <f t="shared" si="1"/>
        <v>422392</v>
      </c>
      <c r="P13" s="62"/>
      <c r="Q13" s="17">
        <f>'[1]St of Financial PerformanceF3'!$HY$25</f>
        <v>422392</v>
      </c>
      <c r="R13" s="241"/>
    </row>
    <row r="14" spans="1:18" ht="15" x14ac:dyDescent="0.25">
      <c r="A14" s="41" t="str">
        <f>'INPUT FORM - Budget-Expenditure'!A14</f>
        <v>Munisipale Geboue en Eiendomme</v>
      </c>
      <c r="B14" s="60">
        <f t="shared" si="0"/>
        <v>43922</v>
      </c>
      <c r="C14" s="71">
        <f>[1]Heffings!C$173</f>
        <v>3525</v>
      </c>
      <c r="D14" s="59">
        <f>[1]Heffings!D$173</f>
        <v>3525</v>
      </c>
      <c r="E14" s="59">
        <f>[1]Heffings!E$173</f>
        <v>2623</v>
      </c>
      <c r="F14" s="59">
        <f>[1]Heffings!F$173</f>
        <v>8132</v>
      </c>
      <c r="G14" s="59">
        <f>[1]Heffings!G$173</f>
        <v>3333</v>
      </c>
      <c r="H14" s="59">
        <f>[1]Heffings!H$173</f>
        <v>3429</v>
      </c>
      <c r="I14" s="59">
        <f>[1]Heffings!I$173</f>
        <v>3775</v>
      </c>
      <c r="J14" s="59">
        <f>[1]Heffings!J$173</f>
        <v>5848</v>
      </c>
      <c r="K14" s="59">
        <f>[1]Heffings!K$173</f>
        <v>3391</v>
      </c>
      <c r="L14" s="59">
        <f>[1]Heffings!L$173</f>
        <v>2124</v>
      </c>
      <c r="M14" s="59">
        <f>[1]Heffings!M$173</f>
        <v>2201</v>
      </c>
      <c r="N14" s="59">
        <f>[1]Heffings!N$173</f>
        <v>2016</v>
      </c>
      <c r="O14" s="140">
        <f t="shared" si="1"/>
        <v>43922</v>
      </c>
      <c r="P14" s="62"/>
      <c r="Q14" s="17">
        <f>'[1]St of Financial PerformanceF3'!$HZ$25</f>
        <v>43922</v>
      </c>
      <c r="R14" s="241"/>
    </row>
    <row r="15" spans="1:18" ht="15" x14ac:dyDescent="0.25">
      <c r="A15" s="41" t="str">
        <f>'INPUT FORM - Budget-Expenditure'!A15</f>
        <v>Museum</v>
      </c>
      <c r="B15" s="60">
        <f t="shared" si="0"/>
        <v>0</v>
      </c>
      <c r="C15" s="71"/>
      <c r="D15" s="59"/>
      <c r="E15" s="59"/>
      <c r="F15" s="59"/>
      <c r="G15" s="59"/>
      <c r="H15" s="59"/>
      <c r="I15" s="59"/>
      <c r="J15" s="59"/>
      <c r="K15" s="59"/>
      <c r="L15" s="59"/>
      <c r="M15" s="59"/>
      <c r="N15" s="59"/>
      <c r="O15" s="140">
        <f t="shared" si="1"/>
        <v>0</v>
      </c>
      <c r="P15" s="62"/>
      <c r="Q15" s="17">
        <f>'[1]St of Financial PerformanceF3'!$IG$25</f>
        <v>0</v>
      </c>
      <c r="R15" s="241"/>
    </row>
    <row r="16" spans="1:18" ht="15" x14ac:dyDescent="0.25">
      <c r="A16" s="41" t="str">
        <f>'INPUT FORM - Budget-Expenditure'!A16</f>
        <v>Natuurtuin</v>
      </c>
      <c r="B16" s="60">
        <f t="shared" si="0"/>
        <v>5100</v>
      </c>
      <c r="C16" s="71">
        <f>[1]Heffings!C$177</f>
        <v>0</v>
      </c>
      <c r="D16" s="59">
        <f>[1]Heffings!D$177</f>
        <v>0</v>
      </c>
      <c r="E16" s="59">
        <f>[1]Heffings!E$177</f>
        <v>0</v>
      </c>
      <c r="F16" s="59">
        <f>[1]Heffings!F$177</f>
        <v>0</v>
      </c>
      <c r="G16" s="59">
        <f>[1]Heffings!G$177</f>
        <v>0</v>
      </c>
      <c r="H16" s="59">
        <f>[1]Heffings!H$177</f>
        <v>0</v>
      </c>
      <c r="I16" s="59">
        <f>[1]Heffings!I$177</f>
        <v>0</v>
      </c>
      <c r="J16" s="59">
        <f>[1]Heffings!J$177</f>
        <v>0</v>
      </c>
      <c r="K16" s="59">
        <f>[1]Heffings!K$177</f>
        <v>0</v>
      </c>
      <c r="L16" s="59">
        <f>[1]Heffings!L$177</f>
        <v>0</v>
      </c>
      <c r="M16" s="59">
        <f>[1]Heffings!M$177</f>
        <v>0</v>
      </c>
      <c r="N16" s="59">
        <f>[1]Heffings!N$177</f>
        <v>5100</v>
      </c>
      <c r="O16" s="140">
        <f t="shared" si="1"/>
        <v>5100</v>
      </c>
      <c r="P16" s="62"/>
      <c r="Q16" s="17">
        <f>'[1]St of Financial PerformanceF3'!$IH$25</f>
        <v>5100</v>
      </c>
      <c r="R16" s="241"/>
    </row>
    <row r="17" spans="1:18" ht="15" x14ac:dyDescent="0.25">
      <c r="A17" s="41" t="str">
        <f>'INPUT FORM - Budget-Expenditure'!A17</f>
        <v>Openbare Werke</v>
      </c>
      <c r="B17" s="60">
        <f t="shared" si="0"/>
        <v>100</v>
      </c>
      <c r="C17" s="71">
        <f>[1]Heffings!C$179</f>
        <v>16</v>
      </c>
      <c r="D17" s="59">
        <f>[1]Heffings!D$179</f>
        <v>16</v>
      </c>
      <c r="E17" s="59">
        <f>[1]Heffings!E$179</f>
        <v>0</v>
      </c>
      <c r="F17" s="59">
        <f>[1]Heffings!F$179</f>
        <v>16</v>
      </c>
      <c r="G17" s="59">
        <f>[1]Heffings!G$179</f>
        <v>8</v>
      </c>
      <c r="H17" s="59">
        <f>[1]Heffings!H$179</f>
        <v>0</v>
      </c>
      <c r="I17" s="59">
        <f>[1]Heffings!I$179</f>
        <v>16</v>
      </c>
      <c r="J17" s="59">
        <f>[1]Heffings!J$179</f>
        <v>16</v>
      </c>
      <c r="K17" s="59">
        <f>[1]Heffings!K$179</f>
        <v>0</v>
      </c>
      <c r="L17" s="59">
        <f>[1]Heffings!L$179</f>
        <v>8</v>
      </c>
      <c r="M17" s="59">
        <f>[1]Heffings!M$179</f>
        <v>0</v>
      </c>
      <c r="N17" s="59">
        <f>[1]Heffings!N$179</f>
        <v>4</v>
      </c>
      <c r="O17" s="140">
        <f t="shared" si="1"/>
        <v>100</v>
      </c>
      <c r="P17" s="62"/>
      <c r="Q17" s="17">
        <f>'[1]St of Financial PerformanceF3'!$IT$25</f>
        <v>100</v>
      </c>
      <c r="R17" s="241"/>
    </row>
    <row r="18" spans="1:18" ht="15" x14ac:dyDescent="0.25">
      <c r="A18" s="41" t="str">
        <f>'INPUT FORM - Budget-Expenditure'!A18</f>
        <v>Parke, oopruimtes en Sportgronde</v>
      </c>
      <c r="B18" s="60">
        <f t="shared" si="0"/>
        <v>200</v>
      </c>
      <c r="C18" s="71">
        <f>[1]Heffings!C$181</f>
        <v>200</v>
      </c>
      <c r="D18" s="59">
        <f>[1]Heffings!D$181</f>
        <v>0</v>
      </c>
      <c r="E18" s="59">
        <f>[1]Heffings!E$181</f>
        <v>0</v>
      </c>
      <c r="F18" s="59">
        <f>[1]Heffings!F$181</f>
        <v>0</v>
      </c>
      <c r="G18" s="59">
        <f>[1]Heffings!G$181</f>
        <v>0</v>
      </c>
      <c r="H18" s="59">
        <f>[1]Heffings!H$181</f>
        <v>0</v>
      </c>
      <c r="I18" s="59">
        <f>[1]Heffings!I$181</f>
        <v>0</v>
      </c>
      <c r="J18" s="59">
        <f>[1]Heffings!J$181</f>
        <v>0</v>
      </c>
      <c r="K18" s="59">
        <f>[1]Heffings!K$181</f>
        <v>0</v>
      </c>
      <c r="L18" s="59">
        <f>[1]Heffings!L$181</f>
        <v>0</v>
      </c>
      <c r="M18" s="59">
        <f>[1]Heffings!M$181</f>
        <v>0</v>
      </c>
      <c r="N18" s="59">
        <f>[1]Heffings!N$181</f>
        <v>0</v>
      </c>
      <c r="O18" s="140">
        <f t="shared" si="1"/>
        <v>200</v>
      </c>
      <c r="P18" s="62"/>
      <c r="Q18" s="17">
        <f>'[1]St of Financial PerformanceF3'!$II$25</f>
        <v>200</v>
      </c>
      <c r="R18" s="241"/>
    </row>
    <row r="19" spans="1:18" ht="15" x14ac:dyDescent="0.25">
      <c r="A19" s="41" t="str">
        <f>'INPUT FORM - Budget-Expenditure'!A19</f>
        <v>Raad se algemene onkoste</v>
      </c>
      <c r="B19" s="60">
        <f t="shared" si="0"/>
        <v>19308411.940000001</v>
      </c>
      <c r="C19" s="71">
        <f>[1]Heffings!C$183</f>
        <v>3294634</v>
      </c>
      <c r="D19" s="59">
        <f>[1]Heffings!D$183</f>
        <v>37119</v>
      </c>
      <c r="E19" s="59">
        <f>[1]Heffings!E$183</f>
        <v>35472</v>
      </c>
      <c r="F19" s="59">
        <f>[1]Heffings!F$183</f>
        <v>59412</v>
      </c>
      <c r="G19" s="59">
        <f>[1]Heffings!G$183</f>
        <v>3145</v>
      </c>
      <c r="H19" s="59">
        <f>[1]Heffings!H$183</f>
        <v>1524752</v>
      </c>
      <c r="I19" s="59">
        <f>[1]Heffings!I$183</f>
        <v>131253</v>
      </c>
      <c r="J19" s="59">
        <f>[1]Heffings!J$183</f>
        <v>36640</v>
      </c>
      <c r="K19" s="59">
        <f>[1]Heffings!K$183</f>
        <v>579284</v>
      </c>
      <c r="L19" s="59">
        <f>[1]Heffings!L$183</f>
        <v>162332</v>
      </c>
      <c r="M19" s="59">
        <f>[1]Heffings!M$183</f>
        <v>38697</v>
      </c>
      <c r="N19" s="59">
        <f>[1]Heffings!N$183</f>
        <v>13405672</v>
      </c>
      <c r="O19" s="140">
        <f t="shared" si="1"/>
        <v>19308412</v>
      </c>
      <c r="P19" s="62"/>
      <c r="Q19" s="17">
        <f>'[1]St of Financial PerformanceF3'!$HV$25</f>
        <v>19308411.940000001</v>
      </c>
      <c r="R19" s="241">
        <f>O19-Q19</f>
        <v>5.9999998658895493E-2</v>
      </c>
    </row>
    <row r="20" spans="1:18" ht="15" x14ac:dyDescent="0.25">
      <c r="A20" s="41" t="str">
        <f>'INPUT FORM - Budget-Expenditure'!A20</f>
        <v>Skut</v>
      </c>
      <c r="B20" s="60">
        <f t="shared" si="0"/>
        <v>705</v>
      </c>
      <c r="C20" s="71">
        <f>[1]Heffings!C$185</f>
        <v>39</v>
      </c>
      <c r="D20" s="59">
        <f>[1]Heffings!D$185</f>
        <v>0</v>
      </c>
      <c r="E20" s="59">
        <f>[1]Heffings!E$185</f>
        <v>69</v>
      </c>
      <c r="F20" s="59">
        <f>[1]Heffings!F$185</f>
        <v>23</v>
      </c>
      <c r="G20" s="59">
        <f>[1]Heffings!G$185</f>
        <v>46</v>
      </c>
      <c r="H20" s="59">
        <f>[1]Heffings!H$185</f>
        <v>0</v>
      </c>
      <c r="I20" s="59">
        <f>[1]Heffings!I$185</f>
        <v>376</v>
      </c>
      <c r="J20" s="59">
        <f>[1]Heffings!J$185</f>
        <v>29</v>
      </c>
      <c r="K20" s="59">
        <f>[1]Heffings!K$185</f>
        <v>12</v>
      </c>
      <c r="L20" s="59">
        <f>[1]Heffings!L$185</f>
        <v>25</v>
      </c>
      <c r="M20" s="59">
        <f>[1]Heffings!M$185</f>
        <v>13</v>
      </c>
      <c r="N20" s="59">
        <f>[1]Heffings!N$185</f>
        <v>73</v>
      </c>
      <c r="O20" s="140">
        <f t="shared" si="1"/>
        <v>705</v>
      </c>
      <c r="P20" s="62"/>
      <c r="Q20" s="17">
        <f>'[1]St of Financial PerformanceF3'!$IN$25</f>
        <v>705</v>
      </c>
      <c r="R20" s="241"/>
    </row>
    <row r="21" spans="1:18" ht="15" x14ac:dyDescent="0.25">
      <c r="A21" s="41" t="str">
        <f>'INPUT FORM - Budget-Expenditure'!A21</f>
        <v>Begroting en Tesourie</v>
      </c>
      <c r="B21" s="60">
        <f t="shared" si="0"/>
        <v>4525332</v>
      </c>
      <c r="C21" s="71">
        <f>[1]Heffings!C$187</f>
        <v>46895</v>
      </c>
      <c r="D21" s="59">
        <f>[1]Heffings!D$187</f>
        <v>166025</v>
      </c>
      <c r="E21" s="59">
        <f>[1]Heffings!E$187</f>
        <v>154472</v>
      </c>
      <c r="F21" s="59">
        <f>[1]Heffings!F$187</f>
        <v>1268424</v>
      </c>
      <c r="G21" s="59">
        <f>[1]Heffings!G$187</f>
        <v>264072</v>
      </c>
      <c r="H21" s="59">
        <f>[1]Heffings!H$187</f>
        <v>490096</v>
      </c>
      <c r="I21" s="59">
        <f>[1]Heffings!I$187</f>
        <v>97767</v>
      </c>
      <c r="J21" s="59">
        <f>[1]Heffings!J$187</f>
        <v>90646</v>
      </c>
      <c r="K21" s="59">
        <f>[1]Heffings!K$187</f>
        <v>229441</v>
      </c>
      <c r="L21" s="59">
        <f>[1]Heffings!L$187</f>
        <v>41540</v>
      </c>
      <c r="M21" s="59">
        <f>[1]Heffings!M$187</f>
        <v>244299</v>
      </c>
      <c r="N21" s="59">
        <f>[1]Heffings!N$187</f>
        <v>1431655</v>
      </c>
      <c r="O21" s="140">
        <f t="shared" si="1"/>
        <v>4525332</v>
      </c>
      <c r="P21" s="62"/>
      <c r="Q21" s="17">
        <f>'[1]St of Financial PerformanceF3'!$IA$25</f>
        <v>4525332</v>
      </c>
      <c r="R21" s="241"/>
    </row>
    <row r="22" spans="1:18" ht="15" x14ac:dyDescent="0.25">
      <c r="A22" s="41" t="str">
        <f>'INPUT FORM - Budget-Expenditure'!A22</f>
        <v>Korporatiewe dienste</v>
      </c>
      <c r="B22" s="60">
        <f t="shared" si="0"/>
        <v>0</v>
      </c>
      <c r="C22" s="71"/>
      <c r="D22" s="59"/>
      <c r="E22" s="59"/>
      <c r="F22" s="59"/>
      <c r="G22" s="59"/>
      <c r="H22" s="59"/>
      <c r="I22" s="59"/>
      <c r="J22" s="59"/>
      <c r="K22" s="59"/>
      <c r="L22" s="59"/>
      <c r="M22" s="59"/>
      <c r="N22" s="59"/>
      <c r="O22" s="140">
        <f t="shared" si="1"/>
        <v>0</v>
      </c>
      <c r="P22" s="62"/>
      <c r="Q22" s="17">
        <f>'[1]St of Financial PerformanceF3'!$ID$25</f>
        <v>0</v>
      </c>
      <c r="R22" s="241"/>
    </row>
    <row r="23" spans="1:18" ht="15" x14ac:dyDescent="0.25">
      <c r="A23" s="41" t="str">
        <f>'INPUT FORM - Budget-Expenditure'!A23</f>
        <v>Strate en Sypaadjies</v>
      </c>
      <c r="B23" s="60">
        <f t="shared" si="0"/>
        <v>400</v>
      </c>
      <c r="C23" s="71">
        <f>[1]Heffings!C$191</f>
        <v>400</v>
      </c>
      <c r="D23" s="59">
        <f>[1]Heffings!D$191</f>
        <v>0</v>
      </c>
      <c r="E23" s="59">
        <f>[1]Heffings!E$191</f>
        <v>0</v>
      </c>
      <c r="F23" s="59">
        <f>[1]Heffings!F$191</f>
        <v>0</v>
      </c>
      <c r="G23" s="59">
        <f>[1]Heffings!G$191</f>
        <v>0</v>
      </c>
      <c r="H23" s="59">
        <f>[1]Heffings!H$191</f>
        <v>0</v>
      </c>
      <c r="I23" s="59">
        <f>[1]Heffings!I$191</f>
        <v>0</v>
      </c>
      <c r="J23" s="59">
        <f>[1]Heffings!J$191</f>
        <v>0</v>
      </c>
      <c r="K23" s="59">
        <f>[1]Heffings!K$191</f>
        <v>0</v>
      </c>
      <c r="L23" s="59">
        <f>[1]Heffings!L$191</f>
        <v>0</v>
      </c>
      <c r="M23" s="59">
        <f>[1]Heffings!M$191</f>
        <v>0</v>
      </c>
      <c r="N23" s="59">
        <f>[1]Heffings!N$191</f>
        <v>0</v>
      </c>
      <c r="O23" s="140">
        <f t="shared" si="1"/>
        <v>400</v>
      </c>
      <c r="P23" s="62"/>
      <c r="Q23" s="17">
        <f>'[1]St of Financial PerformanceF3'!$IU$25</f>
        <v>400</v>
      </c>
      <c r="R23" s="241"/>
    </row>
    <row r="24" spans="1:18" ht="15" x14ac:dyDescent="0.25">
      <c r="A24" s="41" t="str">
        <f>'INPUT FORM - Budget-Expenditure'!A24</f>
        <v>Swembad</v>
      </c>
      <c r="B24" s="60">
        <f t="shared" si="0"/>
        <v>9000</v>
      </c>
      <c r="C24" s="71">
        <f>[1]Heffings!C$193</f>
        <v>0</v>
      </c>
      <c r="D24" s="59">
        <f>[1]Heffings!D$193</f>
        <v>0</v>
      </c>
      <c r="E24" s="59">
        <f>[1]Heffings!E$193</f>
        <v>0</v>
      </c>
      <c r="F24" s="59">
        <f>[1]Heffings!F$193</f>
        <v>0</v>
      </c>
      <c r="G24" s="59">
        <f>[1]Heffings!G$193</f>
        <v>0</v>
      </c>
      <c r="H24" s="59">
        <f>[1]Heffings!H$193</f>
        <v>414</v>
      </c>
      <c r="I24" s="59">
        <f>[1]Heffings!I$193</f>
        <v>6948</v>
      </c>
      <c r="J24" s="59">
        <f>[1]Heffings!J$193</f>
        <v>1196</v>
      </c>
      <c r="K24" s="59">
        <f>[1]Heffings!K$193</f>
        <v>428</v>
      </c>
      <c r="L24" s="59">
        <f>[1]Heffings!L$193</f>
        <v>11</v>
      </c>
      <c r="M24" s="59">
        <f>[1]Heffings!M$193</f>
        <v>0</v>
      </c>
      <c r="N24" s="59">
        <f>[1]Heffings!N$193</f>
        <v>3</v>
      </c>
      <c r="O24" s="140">
        <f t="shared" si="1"/>
        <v>9000</v>
      </c>
      <c r="P24" s="62"/>
      <c r="Q24" s="17">
        <f>'[1]St of Financial PerformanceF3'!$IJ$25</f>
        <v>9000</v>
      </c>
      <c r="R24" s="241"/>
    </row>
    <row r="25" spans="1:18" ht="15" x14ac:dyDescent="0.25">
      <c r="A25" s="41" t="str">
        <f>'INPUT FORM - Budget-Expenditure'!A25</f>
        <v>Verkeer en Lisensiëring</v>
      </c>
      <c r="B25" s="60">
        <f t="shared" si="0"/>
        <v>1500</v>
      </c>
      <c r="C25" s="71">
        <f>[1]Heffings!C$195</f>
        <v>216</v>
      </c>
      <c r="D25" s="59">
        <f>[1]Heffings!D$195</f>
        <v>200</v>
      </c>
      <c r="E25" s="59">
        <f>[1]Heffings!E$195</f>
        <v>216</v>
      </c>
      <c r="F25" s="59">
        <f>[1]Heffings!F$195</f>
        <v>133</v>
      </c>
      <c r="G25" s="59">
        <f>[1]Heffings!G$195</f>
        <v>133</v>
      </c>
      <c r="H25" s="59">
        <f>[1]Heffings!H$195</f>
        <v>83</v>
      </c>
      <c r="I25" s="59">
        <f>[1]Heffings!I$195</f>
        <v>83</v>
      </c>
      <c r="J25" s="59">
        <f>[1]Heffings!J$195</f>
        <v>16</v>
      </c>
      <c r="K25" s="59">
        <f>[1]Heffings!K$195</f>
        <v>100</v>
      </c>
      <c r="L25" s="59">
        <f>[1]Heffings!L$195</f>
        <v>100</v>
      </c>
      <c r="M25" s="59">
        <f>[1]Heffings!M$195</f>
        <v>150</v>
      </c>
      <c r="N25" s="59">
        <f>[1]Heffings!N$195</f>
        <v>70</v>
      </c>
      <c r="O25" s="140">
        <f t="shared" si="1"/>
        <v>1500</v>
      </c>
      <c r="P25" s="62"/>
      <c r="Q25" s="17">
        <f>'[1]St of Financial PerformanceF3'!$IV$25</f>
        <v>1500</v>
      </c>
      <c r="R25" s="241"/>
    </row>
    <row r="26" spans="1:18" ht="15" x14ac:dyDescent="0.25">
      <c r="A26" s="41" t="str">
        <f>'INPUT FORM - Budget-Expenditure'!A26</f>
        <v>Vliegveld</v>
      </c>
      <c r="B26" s="60">
        <f t="shared" si="0"/>
        <v>300</v>
      </c>
      <c r="C26" s="71">
        <f>[1]Heffings!C$197</f>
        <v>300</v>
      </c>
      <c r="D26" s="59">
        <f>[1]Heffings!D$197</f>
        <v>0</v>
      </c>
      <c r="E26" s="59">
        <f>[1]Heffings!E$197</f>
        <v>0</v>
      </c>
      <c r="F26" s="59">
        <f>[1]Heffings!F$197</f>
        <v>0</v>
      </c>
      <c r="G26" s="59">
        <f>[1]Heffings!G$197</f>
        <v>0</v>
      </c>
      <c r="H26" s="59">
        <f>[1]Heffings!H$197</f>
        <v>0</v>
      </c>
      <c r="I26" s="59">
        <f>[1]Heffings!I$197</f>
        <v>0</v>
      </c>
      <c r="J26" s="59">
        <f>[1]Heffings!J$197</f>
        <v>0</v>
      </c>
      <c r="K26" s="59">
        <f>[1]Heffings!K$197</f>
        <v>0</v>
      </c>
      <c r="L26" s="59">
        <f>[1]Heffings!L$197</f>
        <v>0</v>
      </c>
      <c r="M26" s="59">
        <f>[1]Heffings!M$197</f>
        <v>0</v>
      </c>
      <c r="N26" s="59">
        <f>[1]Heffings!N$197</f>
        <v>0</v>
      </c>
      <c r="O26" s="140">
        <f t="shared" si="1"/>
        <v>300</v>
      </c>
      <c r="P26" s="62"/>
      <c r="Q26" s="17">
        <f>'[1]St of Financial PerformanceF3'!$IB$25</f>
        <v>300</v>
      </c>
      <c r="R26" s="241"/>
    </row>
    <row r="27" spans="1:18" ht="15" x14ac:dyDescent="0.25">
      <c r="A27" s="41" t="str">
        <f>'INPUT FORM - Budget-Expenditure'!A27</f>
        <v>Vullisverwydering</v>
      </c>
      <c r="B27" s="60">
        <f t="shared" si="0"/>
        <v>3421810</v>
      </c>
      <c r="C27" s="71">
        <f>[1]Heffings!C$199</f>
        <v>283895</v>
      </c>
      <c r="D27" s="59">
        <f>[1]Heffings!D$199</f>
        <v>283076</v>
      </c>
      <c r="E27" s="59">
        <f>[1]Heffings!E$199</f>
        <v>282010</v>
      </c>
      <c r="F27" s="59">
        <f>[1]Heffings!F$199</f>
        <v>282531</v>
      </c>
      <c r="G27" s="59">
        <f>[1]Heffings!G$199</f>
        <v>285228</v>
      </c>
      <c r="H27" s="59">
        <f>[1]Heffings!H$199</f>
        <v>286863</v>
      </c>
      <c r="I27" s="59">
        <f>[1]Heffings!I$199</f>
        <v>285772</v>
      </c>
      <c r="J27" s="59">
        <f>[1]Heffings!J$199</f>
        <v>285478</v>
      </c>
      <c r="K27" s="59">
        <f>[1]Heffings!K$199</f>
        <v>285418</v>
      </c>
      <c r="L27" s="59">
        <f>[1]Heffings!L$199</f>
        <v>285838</v>
      </c>
      <c r="M27" s="59">
        <f>[1]Heffings!M$199</f>
        <v>287782</v>
      </c>
      <c r="N27" s="59">
        <f>[1]Heffings!N$199</f>
        <v>287919</v>
      </c>
      <c r="O27" s="140">
        <f t="shared" si="1"/>
        <v>3421810</v>
      </c>
      <c r="P27" s="62"/>
      <c r="Q27" s="17">
        <f>'[1]St of Financial PerformanceF3'!$JD$25</f>
        <v>3421810</v>
      </c>
      <c r="R27" s="241"/>
    </row>
    <row r="28" spans="1:18" ht="15" x14ac:dyDescent="0.25">
      <c r="A28" s="41" t="str">
        <f>'INPUT FORM - Budget-Expenditure'!A28</f>
        <v>Sanitasie en Reiniging</v>
      </c>
      <c r="B28" s="60">
        <f t="shared" si="0"/>
        <v>2478859</v>
      </c>
      <c r="C28" s="71">
        <f>[1]Heffings!C$201</f>
        <v>186749</v>
      </c>
      <c r="D28" s="59">
        <f>[1]Heffings!D$201</f>
        <v>172109</v>
      </c>
      <c r="E28" s="59">
        <f>[1]Heffings!E$201</f>
        <v>173376</v>
      </c>
      <c r="F28" s="59">
        <f>[1]Heffings!F$201</f>
        <v>179966</v>
      </c>
      <c r="G28" s="59">
        <f>[1]Heffings!G$201</f>
        <v>188108</v>
      </c>
      <c r="H28" s="59">
        <f>[1]Heffings!H$201</f>
        <v>492793</v>
      </c>
      <c r="I28" s="59">
        <f>[1]Heffings!I$201</f>
        <v>184756</v>
      </c>
      <c r="J28" s="59">
        <f>[1]Heffings!J$201</f>
        <v>174367</v>
      </c>
      <c r="K28" s="59">
        <f>[1]Heffings!K$201</f>
        <v>180795</v>
      </c>
      <c r="L28" s="59">
        <f>[1]Heffings!L$201</f>
        <v>183161</v>
      </c>
      <c r="M28" s="59">
        <f>[1]Heffings!M$201</f>
        <v>172173</v>
      </c>
      <c r="N28" s="59">
        <f>[1]Heffings!N$201</f>
        <v>190506</v>
      </c>
      <c r="O28" s="140">
        <f t="shared" si="1"/>
        <v>2478859</v>
      </c>
      <c r="P28" s="62"/>
      <c r="Q28" s="17">
        <f>'[1]St of Financial PerformanceF3'!$JC$25</f>
        <v>2478859</v>
      </c>
      <c r="R28" s="241"/>
    </row>
    <row r="29" spans="1:18" ht="15" x14ac:dyDescent="0.25">
      <c r="A29" s="41" t="str">
        <f>'INPUT FORM - Budget-Expenditure'!A29</f>
        <v>Verplegingsdienste</v>
      </c>
      <c r="B29" s="60">
        <f t="shared" si="0"/>
        <v>0</v>
      </c>
      <c r="C29" s="71"/>
      <c r="D29" s="59"/>
      <c r="E29" s="59"/>
      <c r="F29" s="59"/>
      <c r="G29" s="59"/>
      <c r="H29" s="59"/>
      <c r="I29" s="59"/>
      <c r="J29" s="59"/>
      <c r="K29" s="59"/>
      <c r="L29" s="59"/>
      <c r="M29" s="59"/>
      <c r="N29" s="59"/>
      <c r="O29" s="140">
        <f t="shared" si="1"/>
        <v>0</v>
      </c>
      <c r="P29" s="62"/>
      <c r="Q29" s="17">
        <f>'[1]St of Financial PerformanceF3'!$IQ$25</f>
        <v>0</v>
      </c>
      <c r="R29" s="241"/>
    </row>
    <row r="30" spans="1:18" ht="15" x14ac:dyDescent="0.25">
      <c r="A30" s="41" t="str">
        <f>'INPUT FORM - Budget-Expenditure'!A30</f>
        <v>Woonwapark</v>
      </c>
      <c r="B30" s="60">
        <f t="shared" si="0"/>
        <v>3100</v>
      </c>
      <c r="C30" s="71">
        <f>[1]Heffings!C$205</f>
        <v>292</v>
      </c>
      <c r="D30" s="59">
        <f>[1]Heffings!D$205</f>
        <v>111</v>
      </c>
      <c r="E30" s="59">
        <f>[1]Heffings!E$205</f>
        <v>576</v>
      </c>
      <c r="F30" s="59">
        <f>[1]Heffings!F$205</f>
        <v>224</v>
      </c>
      <c r="G30" s="59">
        <f>[1]Heffings!G$205</f>
        <v>288</v>
      </c>
      <c r="H30" s="59">
        <f>[1]Heffings!H$205</f>
        <v>173</v>
      </c>
      <c r="I30" s="59">
        <f>[1]Heffings!I$205</f>
        <v>331</v>
      </c>
      <c r="J30" s="59">
        <f>[1]Heffings!J$205</f>
        <v>185</v>
      </c>
      <c r="K30" s="59">
        <f>[1]Heffings!K$205</f>
        <v>310</v>
      </c>
      <c r="L30" s="59">
        <f>[1]Heffings!L$205</f>
        <v>205</v>
      </c>
      <c r="M30" s="59">
        <f>[1]Heffings!M$205</f>
        <v>205</v>
      </c>
      <c r="N30" s="59">
        <f>[1]Heffings!N$205</f>
        <v>200</v>
      </c>
      <c r="O30" s="140">
        <f t="shared" si="1"/>
        <v>3100</v>
      </c>
      <c r="P30" s="62"/>
      <c r="Q30" s="17">
        <f>'[1]St of Financial PerformanceF3'!$IK$25</f>
        <v>3100</v>
      </c>
      <c r="R30" s="241"/>
    </row>
    <row r="31" spans="1:18" ht="15" x14ac:dyDescent="0.25">
      <c r="A31" s="41" t="str">
        <f>'INPUT FORM - Budget-Expenditure'!A31</f>
        <v>Slagpale</v>
      </c>
      <c r="B31" s="60">
        <f t="shared" si="0"/>
        <v>0</v>
      </c>
      <c r="C31" s="71"/>
      <c r="D31" s="59"/>
      <c r="E31" s="59"/>
      <c r="F31" s="59"/>
      <c r="G31" s="59"/>
      <c r="H31" s="59"/>
      <c r="I31" s="59"/>
      <c r="J31" s="59"/>
      <c r="K31" s="59"/>
      <c r="L31" s="59"/>
      <c r="M31" s="59"/>
      <c r="N31" s="59"/>
      <c r="O31" s="140">
        <f t="shared" si="1"/>
        <v>0</v>
      </c>
      <c r="P31" s="62"/>
      <c r="Q31" s="17">
        <f>'[1]St of Financial PerformanceF3'!$IC$25</f>
        <v>0</v>
      </c>
      <c r="R31" s="241"/>
    </row>
    <row r="32" spans="1:18" ht="15" x14ac:dyDescent="0.25">
      <c r="A32" s="41" t="str">
        <f>'INPUT FORM - Budget-Expenditure'!A32</f>
        <v>Elektrisiteit Administrasie</v>
      </c>
      <c r="B32" s="60">
        <f t="shared" si="0"/>
        <v>7981626.2741500009</v>
      </c>
      <c r="C32" s="71">
        <f>[1]Heffings!C$209</f>
        <v>632811</v>
      </c>
      <c r="D32" s="59">
        <f>[1]Heffings!D$209</f>
        <v>811620</v>
      </c>
      <c r="E32" s="59">
        <f>[1]Heffings!E$209</f>
        <v>681620</v>
      </c>
      <c r="F32" s="59">
        <f>[1]Heffings!F$209</f>
        <v>564409</v>
      </c>
      <c r="G32" s="59">
        <f>[1]Heffings!G$209</f>
        <v>632777</v>
      </c>
      <c r="H32" s="59">
        <f>[1]Heffings!H$209</f>
        <v>910027</v>
      </c>
      <c r="I32" s="59">
        <f>[1]Heffings!I$209</f>
        <v>647488</v>
      </c>
      <c r="J32" s="59">
        <f>[1]Heffings!J$209</f>
        <v>589497</v>
      </c>
      <c r="K32" s="59">
        <f>[1]Heffings!K$209</f>
        <v>582258</v>
      </c>
      <c r="L32" s="59">
        <f>[1]Heffings!L$209</f>
        <v>588692</v>
      </c>
      <c r="M32" s="59">
        <f>[1]Heffings!M$209</f>
        <v>519597</v>
      </c>
      <c r="N32" s="59">
        <f>[1]Heffings!N$209</f>
        <v>820830</v>
      </c>
      <c r="O32" s="140">
        <f t="shared" si="1"/>
        <v>7981626</v>
      </c>
      <c r="P32" s="62"/>
      <c r="Q32" s="17">
        <f>'[1]St of Financial PerformanceF3'!$IX$25</f>
        <v>7981626.2741500009</v>
      </c>
      <c r="R32" s="241"/>
    </row>
    <row r="33" spans="1:18" ht="15" x14ac:dyDescent="0.25">
      <c r="A33" s="41" t="str">
        <f>'INPUT FORM - Budget-Expenditure'!A33</f>
        <v>Elektrisiteit Opwekking</v>
      </c>
      <c r="B33" s="60">
        <f t="shared" si="0"/>
        <v>0</v>
      </c>
      <c r="C33" s="71"/>
      <c r="D33" s="59"/>
      <c r="E33" s="59"/>
      <c r="F33" s="59"/>
      <c r="G33" s="59"/>
      <c r="H33" s="59"/>
      <c r="I33" s="59"/>
      <c r="J33" s="59"/>
      <c r="K33" s="59"/>
      <c r="L33" s="59"/>
      <c r="M33" s="59"/>
      <c r="N33" s="59"/>
      <c r="O33" s="140">
        <f>SUM(C33:N33)</f>
        <v>0</v>
      </c>
      <c r="P33" s="62"/>
      <c r="Q33" s="17">
        <f>'[1]St of Financial PerformanceF3'!$IY$25</f>
        <v>0</v>
      </c>
      <c r="R33" s="241"/>
    </row>
    <row r="34" spans="1:18" ht="15" x14ac:dyDescent="0.25">
      <c r="A34" s="41" t="str">
        <f>'INPUT FORM - Budget-Expenditure'!A34</f>
        <v>Elektrisiteit Verspreiding</v>
      </c>
      <c r="B34" s="60">
        <f t="shared" si="0"/>
        <v>0</v>
      </c>
      <c r="C34" s="71"/>
      <c r="D34" s="59"/>
      <c r="E34" s="59"/>
      <c r="F34" s="59"/>
      <c r="G34" s="59"/>
      <c r="H34" s="59"/>
      <c r="I34" s="59"/>
      <c r="J34" s="59"/>
      <c r="K34" s="59"/>
      <c r="L34" s="59"/>
      <c r="M34" s="59"/>
      <c r="N34" s="59"/>
      <c r="O34" s="140">
        <f t="shared" si="1"/>
        <v>0</v>
      </c>
      <c r="P34" s="62"/>
      <c r="Q34" s="17">
        <f>'[1]St of Financial PerformanceF3'!$IZ$25</f>
        <v>0</v>
      </c>
      <c r="R34" s="241"/>
    </row>
    <row r="35" spans="1:18" ht="15" x14ac:dyDescent="0.25">
      <c r="A35" s="41" t="str">
        <f>'INPUT FORM - Budget-Expenditure'!A35</f>
        <v>Waterverspreiding</v>
      </c>
      <c r="B35" s="60">
        <f t="shared" si="0"/>
        <v>4137677</v>
      </c>
      <c r="C35" s="71">
        <f>[1]Heffings!C$215</f>
        <v>297061</v>
      </c>
      <c r="D35" s="59">
        <f>[1]Heffings!D$215</f>
        <v>313578</v>
      </c>
      <c r="E35" s="59">
        <f>[1]Heffings!E$215</f>
        <v>308446</v>
      </c>
      <c r="F35" s="59">
        <f>[1]Heffings!F$215</f>
        <v>299874</v>
      </c>
      <c r="G35" s="59">
        <f>[1]Heffings!G$215</f>
        <v>337069</v>
      </c>
      <c r="H35" s="59">
        <f>[1]Heffings!H$215</f>
        <v>658715</v>
      </c>
      <c r="I35" s="59">
        <f>[1]Heffings!I$215</f>
        <v>325708</v>
      </c>
      <c r="J35" s="59">
        <f>[1]Heffings!J$215</f>
        <v>315314</v>
      </c>
      <c r="K35" s="59">
        <f>[1]Heffings!K$215</f>
        <v>321806</v>
      </c>
      <c r="L35" s="59">
        <f>[1]Heffings!L$215</f>
        <v>321594</v>
      </c>
      <c r="M35" s="59">
        <f>[1]Heffings!M$215</f>
        <v>305690</v>
      </c>
      <c r="N35" s="59">
        <f>[1]Heffings!N$215</f>
        <v>332822</v>
      </c>
      <c r="O35" s="140">
        <f t="shared" si="1"/>
        <v>4137677</v>
      </c>
      <c r="P35" s="62"/>
      <c r="Q35" s="17">
        <f>'[1]St of Financial PerformanceF3'!$JA$25</f>
        <v>4137677</v>
      </c>
      <c r="R35" s="241"/>
    </row>
    <row r="36" spans="1:18" ht="15" x14ac:dyDescent="0.25">
      <c r="A36" s="41" t="str">
        <f>'INPUT FORM - Budget-Expenditure'!A36</f>
        <v>Watervoorsiening</v>
      </c>
      <c r="B36" s="60">
        <f t="shared" si="0"/>
        <v>0</v>
      </c>
      <c r="C36" s="71"/>
      <c r="D36" s="59"/>
      <c r="E36" s="59"/>
      <c r="F36" s="59"/>
      <c r="G36" s="59"/>
      <c r="H36" s="59"/>
      <c r="I36" s="59"/>
      <c r="J36" s="59"/>
      <c r="K36" s="59"/>
      <c r="L36" s="59"/>
      <c r="M36" s="59"/>
      <c r="N36" s="59"/>
      <c r="O36" s="140">
        <f t="shared" si="1"/>
        <v>0</v>
      </c>
      <c r="P36" s="62"/>
      <c r="Q36" s="17">
        <f>'[1]St of Financial PerformanceF3'!$JB$25</f>
        <v>0</v>
      </c>
      <c r="R36" s="241"/>
    </row>
    <row r="37" spans="1:18" ht="15" x14ac:dyDescent="0.25">
      <c r="A37" s="41">
        <f>'INPUT FORM - Budget-Expenditure'!A37</f>
        <v>0</v>
      </c>
      <c r="B37" s="60">
        <f>+O37</f>
        <v>0</v>
      </c>
      <c r="C37" s="59">
        <f>+O37/12</f>
        <v>0</v>
      </c>
      <c r="D37" s="59">
        <f t="shared" ref="D37:M37" si="2">+C37</f>
        <v>0</v>
      </c>
      <c r="E37" s="59">
        <f t="shared" si="2"/>
        <v>0</v>
      </c>
      <c r="F37" s="59">
        <f t="shared" si="2"/>
        <v>0</v>
      </c>
      <c r="G37" s="59">
        <f t="shared" si="2"/>
        <v>0</v>
      </c>
      <c r="H37" s="59">
        <f t="shared" si="2"/>
        <v>0</v>
      </c>
      <c r="I37" s="59">
        <f t="shared" si="2"/>
        <v>0</v>
      </c>
      <c r="J37" s="59">
        <f t="shared" si="2"/>
        <v>0</v>
      </c>
      <c r="K37" s="59">
        <f t="shared" si="2"/>
        <v>0</v>
      </c>
      <c r="L37" s="59">
        <f t="shared" si="2"/>
        <v>0</v>
      </c>
      <c r="M37" s="59">
        <f t="shared" si="2"/>
        <v>0</v>
      </c>
      <c r="N37" s="59">
        <f t="shared" ref="N37" si="3">O37-SUM(C37:M37)</f>
        <v>0</v>
      </c>
      <c r="O37" s="140"/>
      <c r="P37" s="62"/>
      <c r="R37" s="241"/>
    </row>
    <row r="38" spans="1:18" x14ac:dyDescent="0.2">
      <c r="A38" s="55" t="s">
        <v>283</v>
      </c>
      <c r="B38" s="61">
        <f t="shared" ref="B38:O38" si="4">SUM(B5:B37)</f>
        <v>51979000.944150001</v>
      </c>
      <c r="C38" s="61">
        <f t="shared" si="4"/>
        <v>9043676</v>
      </c>
      <c r="D38" s="61">
        <f t="shared" si="4"/>
        <v>1788287</v>
      </c>
      <c r="E38" s="61">
        <f t="shared" si="4"/>
        <v>1639876</v>
      </c>
      <c r="F38" s="61">
        <f t="shared" si="4"/>
        <v>2666322</v>
      </c>
      <c r="G38" s="61">
        <f t="shared" si="4"/>
        <v>1715367</v>
      </c>
      <c r="H38" s="61">
        <f t="shared" si="4"/>
        <v>4432125</v>
      </c>
      <c r="I38" s="61">
        <f t="shared" si="4"/>
        <v>1814161</v>
      </c>
      <c r="J38" s="61">
        <f t="shared" si="4"/>
        <v>1500384</v>
      </c>
      <c r="K38" s="61">
        <f t="shared" si="4"/>
        <v>7672020.7300000004</v>
      </c>
      <c r="L38" s="61">
        <f t="shared" si="4"/>
        <v>1586658</v>
      </c>
      <c r="M38" s="61">
        <f t="shared" si="4"/>
        <v>1573244</v>
      </c>
      <c r="N38" s="61">
        <f t="shared" si="4"/>
        <v>16546880</v>
      </c>
      <c r="O38" s="61">
        <f t="shared" si="4"/>
        <v>51979000.730000004</v>
      </c>
      <c r="P38" s="62"/>
      <c r="Q38" s="142">
        <f>SUM(Q5:Q37)</f>
        <v>51979000.944150001</v>
      </c>
      <c r="R38" s="241">
        <f>SUM(C38:N38)</f>
        <v>51979000.730000004</v>
      </c>
    </row>
    <row r="39" spans="1:18" x14ac:dyDescent="0.2">
      <c r="Q39" s="142"/>
    </row>
    <row r="48" spans="1:18" ht="10.5" customHeight="1" x14ac:dyDescent="0.2"/>
  </sheetData>
  <phoneticPr fontId="0" type="noConversion"/>
  <pageMargins left="0.75" right="0.75" top="1" bottom="1" header="0.5" footer="0.5"/>
  <pageSetup paperSize="9" scale="5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Sheet1</vt:lpstr>
      <vt:lpstr>Print Reports</vt:lpstr>
      <vt:lpstr>SDBIP 14|15</vt:lpstr>
      <vt:lpstr>Revenue by Source</vt:lpstr>
      <vt:lpstr>ACTUAL RESULTS Expenditure</vt:lpstr>
      <vt:lpstr>Actual Results - Income</vt:lpstr>
      <vt:lpstr>ACTUAL RESULTS CAPITAL</vt:lpstr>
      <vt:lpstr>INPUT FORM - Budget-Expenditure</vt:lpstr>
      <vt:lpstr>Input Form - Budgets Income</vt:lpstr>
      <vt:lpstr>Input Form Budgets Capital</vt:lpstr>
      <vt:lpstr>INPUT FORM - Actual Expenditure</vt:lpstr>
      <vt:lpstr>Input Form - Actual Income</vt:lpstr>
      <vt:lpstr>Input Form - Actual Capital</vt:lpstr>
      <vt:lpstr>Sheet2</vt:lpstr>
      <vt:lpstr>Executive_Mayor</vt:lpstr>
      <vt:lpstr>'ACTUAL RESULTS CAPITAL'!Print_Area</vt:lpstr>
      <vt:lpstr>'ACTUAL RESULTS Expenditure'!Print_Area</vt:lpstr>
      <vt:lpstr>'Print Reports'!Print_Area</vt:lpstr>
      <vt:lpstr>'Revenue by Source'!Print_Area</vt:lpstr>
      <vt:lpstr>'Actual Results - Income'!Print_Titles</vt:lpstr>
      <vt:lpstr>'ACTUAL RESULTS CAPITAL'!Print_Titles</vt:lpstr>
      <vt:lpstr>'ACTUAL RESULTS Expenditure'!Print_Titles</vt:lpstr>
      <vt:lpstr>'SDBIP 14|15'!Print_Titles</vt:lpstr>
    </vt:vector>
  </TitlesOfParts>
  <Company>Private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 Smith</dc:creator>
  <cp:lastModifiedBy>Albertus</cp:lastModifiedBy>
  <cp:lastPrinted>2015-04-07T05:03:17Z</cp:lastPrinted>
  <dcterms:created xsi:type="dcterms:W3CDTF">2004-11-07T04:47:06Z</dcterms:created>
  <dcterms:modified xsi:type="dcterms:W3CDTF">2015-04-07T05:14:21Z</dcterms:modified>
</cp:coreProperties>
</file>